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Тирасполь" sheetId="1" r:id="rId1"/>
    <sheet name="Тирасполь ГСМ" sheetId="2" r:id="rId2"/>
    <sheet name="Бендеры" sheetId="3" r:id="rId3"/>
    <sheet name="Бендеры ГСМ" sheetId="4" r:id="rId4"/>
    <sheet name="Рыбница" sheetId="5" r:id="rId5"/>
    <sheet name="Рыбница ГСМ" sheetId="6" r:id="rId6"/>
  </sheets>
  <definedNames/>
  <calcPr fullCalcOnLoad="1"/>
</workbook>
</file>

<file path=xl/sharedStrings.xml><?xml version="1.0" encoding="utf-8"?>
<sst xmlns="http://schemas.openxmlformats.org/spreadsheetml/2006/main" count="746" uniqueCount="169">
  <si>
    <t>Наименование продуктов, марка товара, страна изготовитель</t>
  </si>
  <si>
    <t>Единица измерения</t>
  </si>
  <si>
    <t>1. Мясо и мясопродукты:</t>
  </si>
  <si>
    <t>а) замороженная свинина, в том числе:</t>
  </si>
  <si>
    <t xml:space="preserve">    "Шея свиная", Бразилия</t>
  </si>
  <si>
    <t>кг</t>
  </si>
  <si>
    <t xml:space="preserve">    "Лопатка свиная", Бразилия</t>
  </si>
  <si>
    <t>б) курица замороженная, в том числе:</t>
  </si>
  <si>
    <t>в) окорочка  замороженные, в том числе:</t>
  </si>
  <si>
    <t>г) субпродукты замороженные, в том числе:</t>
  </si>
  <si>
    <t xml:space="preserve">   "Печень индюшиная", Турция </t>
  </si>
  <si>
    <t xml:space="preserve">   "Печень куриная", Венгрия </t>
  </si>
  <si>
    <t xml:space="preserve">   "Сердце  индюш.", Турция</t>
  </si>
  <si>
    <t xml:space="preserve">   "Сердце  индюш.", Венгрия</t>
  </si>
  <si>
    <t xml:space="preserve">2. Рыба мороженая, </t>
  </si>
  <si>
    <t xml:space="preserve">    том числе:</t>
  </si>
  <si>
    <t xml:space="preserve">  "Сельдь", Норвегия</t>
  </si>
  <si>
    <t xml:space="preserve">  "Хек", Аргентина</t>
  </si>
  <si>
    <t xml:space="preserve">  "Хек", Испания</t>
  </si>
  <si>
    <t xml:space="preserve">  "Мойва", Исландия</t>
  </si>
  <si>
    <t xml:space="preserve">  "Мойва", Норвегия</t>
  </si>
  <si>
    <t>3. Молочные продукты:</t>
  </si>
  <si>
    <t>а) молоко, в том числе:</t>
  </si>
  <si>
    <t xml:space="preserve">    "JLC" (2,5%), Молдова</t>
  </si>
  <si>
    <t>л</t>
  </si>
  <si>
    <t xml:space="preserve">   " Алба" (2,5%), Молдова</t>
  </si>
  <si>
    <t xml:space="preserve">    "Селянское" (2,6%), Украина</t>
  </si>
  <si>
    <t>б) кефир, в том числе:</t>
  </si>
  <si>
    <t xml:space="preserve">    "JLC" (1,0%), Молдова</t>
  </si>
  <si>
    <t xml:space="preserve">   " Алба" (1,0%), Молдова</t>
  </si>
  <si>
    <t xml:space="preserve">   " Ламполь" (1,0%), Молдова</t>
  </si>
  <si>
    <t>в) сметана, в том числе:</t>
  </si>
  <si>
    <t xml:space="preserve">    "JLC" (15,0%), Молдова</t>
  </si>
  <si>
    <t xml:space="preserve">    "Ламполь" (15,0%), Молдова</t>
  </si>
  <si>
    <t xml:space="preserve">   "Ферма" (15,0%), Украина</t>
  </si>
  <si>
    <t xml:space="preserve">г) сливочное масло, в том числе: </t>
  </si>
  <si>
    <t xml:space="preserve">    "JLC" (72,5%), Молдова</t>
  </si>
  <si>
    <t xml:space="preserve">    "Голд" (73,0%), Украина</t>
  </si>
  <si>
    <t xml:space="preserve">    "Хуторок" (72,5%), Украина</t>
  </si>
  <si>
    <t xml:space="preserve">    "Лактис" (72,5%), Молдова</t>
  </si>
  <si>
    <t xml:space="preserve">    "Милкмарк" (72,5%), Молдова</t>
  </si>
  <si>
    <t>д) творог , в том числе:</t>
  </si>
  <si>
    <t xml:space="preserve">    "JLC" (5,0%), Молдова</t>
  </si>
  <si>
    <t xml:space="preserve">   " Ламполь" (5,0%), Молдова</t>
  </si>
  <si>
    <t xml:space="preserve">   " Милкмарк" (5,0%), Молдова</t>
  </si>
  <si>
    <t>4. Мука:</t>
  </si>
  <si>
    <r>
      <t>а) пшеничная</t>
    </r>
    <r>
      <rPr>
        <sz val="11"/>
        <color indexed="8"/>
        <rFont val="Times New Roman"/>
        <family val="1"/>
      </rPr>
      <t>, в том числе:</t>
    </r>
    <r>
      <rPr>
        <sz val="11"/>
        <color indexed="63"/>
        <rFont val="Times New Roman"/>
        <family val="1"/>
      </rPr>
      <t xml:space="preserve"> </t>
    </r>
  </si>
  <si>
    <t xml:space="preserve">    "Макфа", Россия </t>
  </si>
  <si>
    <t xml:space="preserve">    "Бэняска", Молдова</t>
  </si>
  <si>
    <t xml:space="preserve">    "Горница", Россия</t>
  </si>
  <si>
    <t>5. Кондитерские изделия:</t>
  </si>
  <si>
    <t>а) пряники</t>
  </si>
  <si>
    <t xml:space="preserve">    "Одуванчик" "Ясень", Украина</t>
  </si>
  <si>
    <t xml:space="preserve">    "Сказка", "Ясень", Украина</t>
  </si>
  <si>
    <t xml:space="preserve">    Кахулпан, Молдова</t>
  </si>
  <si>
    <t>б) сладкое сухое печенье, в том числе:</t>
  </si>
  <si>
    <t xml:space="preserve">    "Топленое молоко",  "Рошен", Украина</t>
  </si>
  <si>
    <t xml:space="preserve">    "Зоология", Украина (Харьков)</t>
  </si>
  <si>
    <t xml:space="preserve">    "Сеня апельсин", "Конти", Украина</t>
  </si>
  <si>
    <t xml:space="preserve">    "Чайное "Неффис", Молдова</t>
  </si>
  <si>
    <t xml:space="preserve">    "Белуш "Неффис", Молдова</t>
  </si>
  <si>
    <t>в) вафли, в том числе:</t>
  </si>
  <si>
    <t xml:space="preserve">    "Артек", "Букурия" (фас. 160 г), Молдова </t>
  </si>
  <si>
    <t xml:space="preserve">    "Артек", "Букурия", (фас. 320 г) Молдова </t>
  </si>
  <si>
    <t xml:space="preserve">    "Артек",  Украина  (Черкассы)</t>
  </si>
  <si>
    <t xml:space="preserve">    "Лесная сказка",  Украина (Харьков) </t>
  </si>
  <si>
    <t>5. Воды:</t>
  </si>
  <si>
    <t>а) минеральные, в том числе:</t>
  </si>
  <si>
    <t xml:space="preserve">    "Архыз", Россия </t>
  </si>
  <si>
    <t xml:space="preserve">    "Дорна", Румыния</t>
  </si>
  <si>
    <t>1,5 л</t>
  </si>
  <si>
    <t xml:space="preserve">    "Куяльник" (1,5 л), Украина (Одесса)</t>
  </si>
  <si>
    <t xml:space="preserve">    "Моршинская", Украина</t>
  </si>
  <si>
    <t xml:space="preserve">    "Есентуки", Россия</t>
  </si>
  <si>
    <t xml:space="preserve">    "Гура кэинарулуй", Молдова</t>
  </si>
  <si>
    <t>б) газированные, в том числе:</t>
  </si>
  <si>
    <t xml:space="preserve">     "Оболонь "Живчик", Украина</t>
  </si>
  <si>
    <t xml:space="preserve">     "Аквапласт "Фрутс", Украина</t>
  </si>
  <si>
    <t xml:space="preserve">     "Биола "Ананас", Украина</t>
  </si>
  <si>
    <t>1,25 л</t>
  </si>
  <si>
    <t xml:space="preserve">     "Джойс-лимон", Молдова</t>
  </si>
  <si>
    <t xml:space="preserve">     "Биола "Кола", Украина</t>
  </si>
  <si>
    <t>6. Туалетная бумага, в том числе:</t>
  </si>
  <si>
    <t>"Обухов"  Украина  ПАО "Киевский КБК"</t>
  </si>
  <si>
    <t>шт</t>
  </si>
  <si>
    <t>"Киев 100" Украина Житомирская обл. м. Малин</t>
  </si>
  <si>
    <t>"Люкс"  Украина Житомирская обл. м. Малин</t>
  </si>
  <si>
    <t>"Туалетний папир Mirus " Украина  г. Полтава</t>
  </si>
  <si>
    <t xml:space="preserve"> "Aetos Papir" (75) Молдова, КишинёвSRL "Galcom-Prim"</t>
  </si>
  <si>
    <t xml:space="preserve"> "Aetos Papir" (85)   СУПЕР МАКСИМУМ Молдова, SRL "Galcom-Prim"</t>
  </si>
  <si>
    <t xml:space="preserve"> "Aetos Papir" (XL) Молдова, Кишинёв</t>
  </si>
  <si>
    <t xml:space="preserve"> "Aetos Papir" (XXL) Молдова , Кишинёв</t>
  </si>
  <si>
    <t>7. Бензин</t>
  </si>
  <si>
    <t xml:space="preserve"> в том числе:</t>
  </si>
  <si>
    <t>а) АИ - 92, Беларусь, ОАО Мозырский НПЗ</t>
  </si>
  <si>
    <t>б) АИ - 95, Беларусь, ОАО Мозырский НПЗ</t>
  </si>
  <si>
    <t xml:space="preserve">    АИ - 95, Румыния (Констанца)</t>
  </si>
  <si>
    <t>8. Дизельное топливо</t>
  </si>
  <si>
    <r>
      <t xml:space="preserve">    </t>
    </r>
    <r>
      <rPr>
        <sz val="11"/>
        <color indexed="8"/>
        <rFont val="Times New Roman"/>
        <family val="1"/>
      </rPr>
      <t>Беларусь, ОАО Мозырский НПЗ</t>
    </r>
  </si>
  <si>
    <t xml:space="preserve">    Румыния (Констанца)</t>
  </si>
  <si>
    <t xml:space="preserve">    Литва (Мажейкяй)</t>
  </si>
  <si>
    <t xml:space="preserve"> -</t>
  </si>
  <si>
    <t>-</t>
  </si>
  <si>
    <t>Супермаркет ООО "Шериф"</t>
  </si>
  <si>
    <t>Супермаркет ООО "Фуршет"</t>
  </si>
  <si>
    <t>ООО "Шериф"</t>
  </si>
  <si>
    <t>Б) АИ - 95, Беларусь, ОАО Мозырский НПЗ</t>
  </si>
  <si>
    <t>ООО "Тристар"</t>
  </si>
  <si>
    <t>ООО "Тиройл-Петрол"</t>
  </si>
  <si>
    <t>Темп прироста, %</t>
  </si>
  <si>
    <r>
      <t xml:space="preserve">8. Дизельное топливо, </t>
    </r>
    <r>
      <rPr>
        <sz val="11"/>
        <color indexed="8"/>
        <rFont val="Times New Roman"/>
        <family val="1"/>
      </rPr>
      <t>Беларусь, ОАО Мозырский НПЗ</t>
    </r>
  </si>
  <si>
    <t>Магазин "Прага"</t>
  </si>
  <si>
    <t>ООО "Стоун"(филиал)</t>
  </si>
  <si>
    <t>Магазин "Байкал"</t>
  </si>
  <si>
    <t>Румыния (Констанца)</t>
  </si>
  <si>
    <t>Беларусь, ОАО Мозырский НПЗ</t>
  </si>
  <si>
    <t>с 16.05.16г по 22.05.16г</t>
  </si>
  <si>
    <t>с 23.05.16г. по 29.05.16г.</t>
  </si>
  <si>
    <t xml:space="preserve"> "Окорочка " Словения</t>
  </si>
  <si>
    <t>"Tento" Maxi           Словакия</t>
  </si>
  <si>
    <t>с 30.05.16г. по 5.06.16г.</t>
  </si>
  <si>
    <t>Информация о ценах импортируемых бензина и газойли на АЗС в г. Рыбница за период с 23 по 29 мая 2016 года и с 30 мая по 5 июня 2016 года</t>
  </si>
  <si>
    <t xml:space="preserve">  -</t>
  </si>
  <si>
    <t xml:space="preserve">   "Печень куриная", Бразилия</t>
  </si>
  <si>
    <t xml:space="preserve">    в том числе:</t>
  </si>
  <si>
    <t xml:space="preserve">  "Хек", Норвегия</t>
  </si>
  <si>
    <t xml:space="preserve">  "Минтай", Норвегия</t>
  </si>
  <si>
    <t xml:space="preserve">  "Скумбрия", Норвегия</t>
  </si>
  <si>
    <t xml:space="preserve">    "JLC" (25,0%), Молдова</t>
  </si>
  <si>
    <t xml:space="preserve">   "Хуторок" (72,5%), Украина</t>
  </si>
  <si>
    <t xml:space="preserve">   "VALIO" (82,0%), Финляндия</t>
  </si>
  <si>
    <t xml:space="preserve">    "JLC" (18,0%), Молдова</t>
  </si>
  <si>
    <t xml:space="preserve">    "Олимп", Украина (Харьков)</t>
  </si>
  <si>
    <t xml:space="preserve">    "Нива", Украина (Луганск)</t>
  </si>
  <si>
    <t xml:space="preserve">    "Макфа", Россия (Челябинск)</t>
  </si>
  <si>
    <t xml:space="preserve">   "Медовые", Украина</t>
  </si>
  <si>
    <t xml:space="preserve">   "Пряник с повидлом", Украина</t>
  </si>
  <si>
    <t xml:space="preserve">    "Буратино", "Конти", Украина </t>
  </si>
  <si>
    <t xml:space="preserve">    "Рошетто", "АВК", Украина</t>
  </si>
  <si>
    <t xml:space="preserve">    "Волшебная сказка", "АВК", Украина</t>
  </si>
  <si>
    <t xml:space="preserve">    "Зубренок", "АВК", Украина</t>
  </si>
  <si>
    <t xml:space="preserve">    "Есентуки" (1,5 л), Россия</t>
  </si>
  <si>
    <t>1,5л</t>
  </si>
  <si>
    <t xml:space="preserve">    "VALIO" (1,5 л), Финляндия</t>
  </si>
  <si>
    <t xml:space="preserve">    "Поляна квасова" (1,5 л), Украина (Киев)</t>
  </si>
  <si>
    <t xml:space="preserve">    "Свалява" (1,5 л), Украина (Закарпатье)</t>
  </si>
  <si>
    <t xml:space="preserve">    "Sprite" (1,5 л), Украина (Бровари)</t>
  </si>
  <si>
    <t xml:space="preserve">    "Обухов",  Украина  ПАО "Киевский КБК"</t>
  </si>
  <si>
    <t xml:space="preserve">    "Папия", Турция</t>
  </si>
  <si>
    <t xml:space="preserve">    "Знатна Курка", Украина</t>
  </si>
  <si>
    <t xml:space="preserve">    "Пилигримм", Бразилия</t>
  </si>
  <si>
    <t xml:space="preserve">   "Сердце индюшиное", Бразилия</t>
  </si>
  <si>
    <t xml:space="preserve">   "Печень индюшиная", Бразилия</t>
  </si>
  <si>
    <t xml:space="preserve">  "Аргентина", Норвегия</t>
  </si>
  <si>
    <t xml:space="preserve">    Молдлва -"JLC" 2,5%</t>
  </si>
  <si>
    <t xml:space="preserve">    Украина-"Хуторок 73%"</t>
  </si>
  <si>
    <t xml:space="preserve">    Молдлва -"JLC" 72,5%</t>
  </si>
  <si>
    <t xml:space="preserve">    "Добродия", Украина </t>
  </si>
  <si>
    <t xml:space="preserve">    "Люкс",  "Конти", Украина</t>
  </si>
  <si>
    <t xml:space="preserve">    "Карапуз",  "Конти", Украина </t>
  </si>
  <si>
    <t xml:space="preserve">    "Неаполитанки", "АВК", Украина</t>
  </si>
  <si>
    <t xml:space="preserve">л </t>
  </si>
  <si>
    <t xml:space="preserve">    "Биола", ЗАО "Эрлан", Украина</t>
  </si>
  <si>
    <t>с 6.06.16г. по 12.06.16г.</t>
  </si>
  <si>
    <t>Информация о ценах импортных продовольственных и непродовольственных товарах  в г. Тирасполь, по торговым точкам за период с 23 по 29 мая 2016 года, с 30 мая по 5 июня 2016 года и с 6  по 12 июня 2016 годп</t>
  </si>
  <si>
    <t>Информация о ценах импортируемых бензина и газойли на АЗС в г. Тирасполь за период с 23 по 29 мая 2016 года,  с 30 мая по 5 июня 2016 года и с 6 по 12 июня 2016 года</t>
  </si>
  <si>
    <t xml:space="preserve">Информация
об импортных продовольственных и непродовольственных товарах  в г. Бендеры по торговой точке Магазин "Прага"  с 23 по 29 мая 2016 года, с 30 мая по 5 июня 2016 года и с 6 по 12 июня 2016 года
</t>
  </si>
  <si>
    <t>Информация о ценах импортируемых бензина и газойли на АЗС в г. Бендеры за период с 23 по 29 мая 2016 года, с 30 мая по 5 июня 2016 года и с 6 по 12 июня 2016 года</t>
  </si>
  <si>
    <t xml:space="preserve"> Информация
об импортных продовольственных и непродовольственных товарах  в г. Рыбница по торговой точке Магазин "Байкал" с 23 по 29 мая 2016 года, с 30 мая по 5 июня 2016 года и с 6 по 12 июня 2016 года
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</si>
</sst>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10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 indent="4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right" vertical="center" wrapText="1" indent="4"/>
    </xf>
    <xf numFmtId="0" fontId="5" fillId="0" borderId="1" xfId="0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 indent="4"/>
    </xf>
    <xf numFmtId="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 indent="4"/>
    </xf>
    <xf numFmtId="0" fontId="1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2" fontId="2" fillId="0" borderId="9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 indent="4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 wrapText="1"/>
    </xf>
    <xf numFmtId="0" fontId="0" fillId="0" borderId="0" xfId="0" applyBorder="1" applyAlignment="1">
      <alignment vertical="top"/>
    </xf>
    <xf numFmtId="4" fontId="1" fillId="0" borderId="11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 vertical="center"/>
    </xf>
    <xf numFmtId="4" fontId="2" fillId="0" borderId="4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95"/>
  <sheetViews>
    <sheetView zoomScaleSheetLayoutView="100" workbookViewId="0" topLeftCell="B84">
      <selection activeCell="B2" sqref="B2:M93"/>
    </sheetView>
  </sheetViews>
  <sheetFormatPr defaultColWidth="9.140625" defaultRowHeight="12.75"/>
  <cols>
    <col min="1" max="1" width="5.00390625" style="1" customWidth="1"/>
    <col min="2" max="2" width="43.00390625" style="1" customWidth="1"/>
    <col min="3" max="3" width="10.421875" style="1" customWidth="1"/>
    <col min="4" max="8" width="12.8515625" style="1" customWidth="1"/>
    <col min="9" max="9" width="12.00390625" style="1" bestFit="1" customWidth="1"/>
    <col min="10" max="13" width="12.00390625" style="1" customWidth="1"/>
    <col min="14" max="14" width="16.00390625" style="1" customWidth="1"/>
    <col min="15" max="17" width="13.28125" style="1" customWidth="1"/>
    <col min="18" max="18" width="9.28125" style="1" customWidth="1"/>
    <col min="19" max="19" width="12.8515625" style="1" customWidth="1"/>
    <col min="20" max="20" width="12.421875" style="1" customWidth="1"/>
    <col min="21" max="16384" width="9.140625" style="1" customWidth="1"/>
  </cols>
  <sheetData>
    <row r="2" spans="2:20" ht="33.75" customHeight="1">
      <c r="B2" s="95" t="s">
        <v>164</v>
      </c>
      <c r="C2" s="95"/>
      <c r="D2" s="95"/>
      <c r="E2" s="95"/>
      <c r="F2" s="95"/>
      <c r="G2" s="95"/>
      <c r="H2" s="95"/>
      <c r="I2" s="95"/>
      <c r="J2" s="95"/>
      <c r="K2" s="95"/>
      <c r="L2" s="60"/>
      <c r="M2" s="60"/>
      <c r="N2" s="42"/>
      <c r="O2" s="42"/>
      <c r="P2" s="42"/>
      <c r="Q2" s="42"/>
      <c r="R2" s="42"/>
      <c r="S2" s="39"/>
      <c r="T2" s="39"/>
    </row>
    <row r="4" spans="2:13" ht="31.5" customHeight="1">
      <c r="B4" s="96" t="s">
        <v>0</v>
      </c>
      <c r="C4" s="96" t="s">
        <v>1</v>
      </c>
      <c r="D4" s="97" t="s">
        <v>103</v>
      </c>
      <c r="E4" s="98"/>
      <c r="F4" s="98"/>
      <c r="G4" s="98"/>
      <c r="H4" s="99"/>
      <c r="I4" s="100" t="s">
        <v>104</v>
      </c>
      <c r="J4" s="101"/>
      <c r="K4" s="101"/>
      <c r="L4" s="101"/>
      <c r="M4" s="102"/>
    </row>
    <row r="5" spans="2:13" ht="45">
      <c r="B5" s="96"/>
      <c r="C5" s="96"/>
      <c r="D5" s="7" t="s">
        <v>117</v>
      </c>
      <c r="E5" s="7" t="s">
        <v>120</v>
      </c>
      <c r="F5" s="7" t="s">
        <v>109</v>
      </c>
      <c r="G5" s="7" t="s">
        <v>163</v>
      </c>
      <c r="H5" s="7" t="s">
        <v>109</v>
      </c>
      <c r="I5" s="7" t="s">
        <v>117</v>
      </c>
      <c r="J5" s="7" t="s">
        <v>120</v>
      </c>
      <c r="K5" s="7" t="s">
        <v>109</v>
      </c>
      <c r="L5" s="7" t="s">
        <v>163</v>
      </c>
      <c r="M5" s="7" t="s">
        <v>109</v>
      </c>
    </row>
    <row r="6" spans="2:13" ht="15" customHeight="1"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8">
        <v>8</v>
      </c>
      <c r="J6" s="35">
        <v>9</v>
      </c>
      <c r="K6" s="35">
        <v>10</v>
      </c>
      <c r="L6" s="35">
        <v>11</v>
      </c>
      <c r="M6" s="35">
        <v>12</v>
      </c>
    </row>
    <row r="7" spans="2:13" ht="15">
      <c r="B7" s="45" t="s">
        <v>2</v>
      </c>
      <c r="C7" s="46"/>
      <c r="D7" s="56"/>
      <c r="E7" s="56"/>
      <c r="F7" s="56"/>
      <c r="G7" s="56"/>
      <c r="H7" s="56"/>
      <c r="I7" s="86"/>
      <c r="J7" s="86"/>
      <c r="K7" s="86"/>
      <c r="L7" s="86"/>
      <c r="M7" s="86"/>
    </row>
    <row r="8" spans="2:13" ht="15">
      <c r="B8" s="47" t="s">
        <v>3</v>
      </c>
      <c r="C8" s="48"/>
      <c r="D8" s="85"/>
      <c r="E8" s="85"/>
      <c r="F8" s="56"/>
      <c r="G8" s="56"/>
      <c r="H8" s="56"/>
      <c r="I8" s="85"/>
      <c r="J8" s="85"/>
      <c r="K8" s="86"/>
      <c r="L8" s="90"/>
      <c r="M8" s="86"/>
    </row>
    <row r="9" spans="2:13" ht="15">
      <c r="B9" s="47" t="s">
        <v>4</v>
      </c>
      <c r="C9" s="48" t="s">
        <v>5</v>
      </c>
      <c r="D9" s="75">
        <v>54.1</v>
      </c>
      <c r="E9" s="75">
        <v>54.1</v>
      </c>
      <c r="F9" s="28">
        <f>E9*100/D9-100</f>
        <v>0</v>
      </c>
      <c r="G9" s="75">
        <v>54.1</v>
      </c>
      <c r="H9" s="28">
        <f>G9*100/E9-100</f>
        <v>0</v>
      </c>
      <c r="I9" s="75" t="s">
        <v>101</v>
      </c>
      <c r="J9" s="75" t="s">
        <v>101</v>
      </c>
      <c r="K9" s="28"/>
      <c r="L9" s="75" t="s">
        <v>101</v>
      </c>
      <c r="M9" s="28"/>
    </row>
    <row r="10" spans="2:13" ht="15">
      <c r="B10" s="47" t="s">
        <v>6</v>
      </c>
      <c r="C10" s="48" t="s">
        <v>5</v>
      </c>
      <c r="D10" s="75">
        <v>44.2</v>
      </c>
      <c r="E10" s="81" t="s">
        <v>102</v>
      </c>
      <c r="F10" s="28"/>
      <c r="G10" s="81" t="s">
        <v>102</v>
      </c>
      <c r="H10" s="28"/>
      <c r="I10" s="75" t="s">
        <v>101</v>
      </c>
      <c r="J10" s="75" t="s">
        <v>101</v>
      </c>
      <c r="K10" s="28"/>
      <c r="L10" s="75" t="s">
        <v>101</v>
      </c>
      <c r="M10" s="28"/>
    </row>
    <row r="11" spans="2:13" ht="15">
      <c r="B11" s="47" t="s">
        <v>7</v>
      </c>
      <c r="C11" s="48" t="s">
        <v>5</v>
      </c>
      <c r="D11" s="75" t="s">
        <v>101</v>
      </c>
      <c r="E11" s="75" t="s">
        <v>101</v>
      </c>
      <c r="F11" s="28"/>
      <c r="G11" s="75" t="s">
        <v>101</v>
      </c>
      <c r="H11" s="28"/>
      <c r="I11" s="75" t="s">
        <v>101</v>
      </c>
      <c r="J11" s="75" t="s">
        <v>101</v>
      </c>
      <c r="K11" s="28"/>
      <c r="L11" s="75" t="s">
        <v>101</v>
      </c>
      <c r="M11" s="28"/>
    </row>
    <row r="12" spans="2:13" ht="15">
      <c r="B12" s="47" t="s">
        <v>8</v>
      </c>
      <c r="C12" s="48" t="s">
        <v>5</v>
      </c>
      <c r="D12" s="75" t="s">
        <v>101</v>
      </c>
      <c r="E12" s="75" t="s">
        <v>101</v>
      </c>
      <c r="F12" s="28"/>
      <c r="G12" s="75" t="s">
        <v>101</v>
      </c>
      <c r="H12" s="28"/>
      <c r="I12" s="75" t="s">
        <v>101</v>
      </c>
      <c r="J12" s="75" t="s">
        <v>101</v>
      </c>
      <c r="K12" s="28"/>
      <c r="L12" s="75" t="s">
        <v>101</v>
      </c>
      <c r="M12" s="28"/>
    </row>
    <row r="13" spans="2:13" ht="15">
      <c r="B13" s="47" t="s">
        <v>118</v>
      </c>
      <c r="C13" s="48"/>
      <c r="D13" s="75" t="s">
        <v>101</v>
      </c>
      <c r="E13" s="75" t="s">
        <v>101</v>
      </c>
      <c r="F13" s="28"/>
      <c r="G13" s="75" t="s">
        <v>101</v>
      </c>
      <c r="H13" s="28"/>
      <c r="I13" s="75">
        <v>28.75</v>
      </c>
      <c r="J13" s="75">
        <v>28.75</v>
      </c>
      <c r="K13" s="28">
        <f>J13*100/I13-100</f>
        <v>0</v>
      </c>
      <c r="L13" s="75">
        <v>29.9</v>
      </c>
      <c r="M13" s="28">
        <f>L13*100/J13-100</f>
        <v>4</v>
      </c>
    </row>
    <row r="14" spans="2:13" ht="15">
      <c r="B14" s="47" t="s">
        <v>9</v>
      </c>
      <c r="C14" s="48"/>
      <c r="D14" s="75"/>
      <c r="E14" s="75"/>
      <c r="F14" s="28"/>
      <c r="G14" s="75"/>
      <c r="H14" s="28"/>
      <c r="I14" s="75"/>
      <c r="J14" s="75"/>
      <c r="K14" s="28"/>
      <c r="L14" s="75"/>
      <c r="M14" s="28"/>
    </row>
    <row r="15" spans="2:13" ht="15">
      <c r="B15" s="49" t="s">
        <v>10</v>
      </c>
      <c r="C15" s="48" t="s">
        <v>5</v>
      </c>
      <c r="D15" s="75">
        <v>16.9</v>
      </c>
      <c r="E15" s="75">
        <v>16.9</v>
      </c>
      <c r="F15" s="28">
        <f>E15*100/D15-100</f>
        <v>0</v>
      </c>
      <c r="G15" s="75">
        <v>16.9</v>
      </c>
      <c r="H15" s="28">
        <f>G15*100/E15-100</f>
        <v>0</v>
      </c>
      <c r="I15" s="75" t="s">
        <v>101</v>
      </c>
      <c r="J15" s="75" t="s">
        <v>101</v>
      </c>
      <c r="K15" s="28"/>
      <c r="L15" s="75" t="s">
        <v>101</v>
      </c>
      <c r="M15" s="28"/>
    </row>
    <row r="16" spans="2:13" ht="15">
      <c r="B16" s="49" t="s">
        <v>11</v>
      </c>
      <c r="C16" s="48" t="s">
        <v>5</v>
      </c>
      <c r="D16" s="75" t="s">
        <v>101</v>
      </c>
      <c r="E16" s="75" t="s">
        <v>101</v>
      </c>
      <c r="F16" s="28"/>
      <c r="G16" s="75" t="s">
        <v>101</v>
      </c>
      <c r="H16" s="28"/>
      <c r="I16" s="75">
        <v>17.3</v>
      </c>
      <c r="J16" s="81" t="s">
        <v>102</v>
      </c>
      <c r="K16" s="28"/>
      <c r="L16" s="81" t="s">
        <v>101</v>
      </c>
      <c r="M16" s="28"/>
    </row>
    <row r="17" spans="2:13" ht="15">
      <c r="B17" s="49" t="s">
        <v>12</v>
      </c>
      <c r="C17" s="48" t="s">
        <v>5</v>
      </c>
      <c r="D17" s="75">
        <v>26.5</v>
      </c>
      <c r="E17" s="75">
        <v>26.5</v>
      </c>
      <c r="F17" s="28">
        <f>E17*100/D17-100</f>
        <v>0</v>
      </c>
      <c r="G17" s="75">
        <v>26.5</v>
      </c>
      <c r="H17" s="28">
        <f>G17*100/E17-100</f>
        <v>0</v>
      </c>
      <c r="I17" s="75" t="s">
        <v>101</v>
      </c>
      <c r="J17" s="75" t="s">
        <v>101</v>
      </c>
      <c r="K17" s="28"/>
      <c r="L17" s="75" t="s">
        <v>101</v>
      </c>
      <c r="M17" s="28"/>
    </row>
    <row r="18" spans="2:13" ht="15">
      <c r="B18" s="49" t="s">
        <v>13</v>
      </c>
      <c r="C18" s="48" t="s">
        <v>5</v>
      </c>
      <c r="D18" s="75" t="s">
        <v>101</v>
      </c>
      <c r="E18" s="81" t="s">
        <v>101</v>
      </c>
      <c r="F18" s="28"/>
      <c r="G18" s="81" t="s">
        <v>101</v>
      </c>
      <c r="H18" s="28"/>
      <c r="I18" s="75">
        <v>25</v>
      </c>
      <c r="J18" s="81" t="s">
        <v>102</v>
      </c>
      <c r="K18" s="28"/>
      <c r="L18" s="81">
        <v>25</v>
      </c>
      <c r="M18" s="28"/>
    </row>
    <row r="19" spans="2:13" ht="15">
      <c r="B19" s="45" t="s">
        <v>14</v>
      </c>
      <c r="C19" s="48"/>
      <c r="D19" s="75"/>
      <c r="E19" s="81"/>
      <c r="F19" s="28"/>
      <c r="G19" s="81"/>
      <c r="H19" s="28"/>
      <c r="I19" s="75"/>
      <c r="J19" s="81"/>
      <c r="K19" s="28"/>
      <c r="L19" s="81"/>
      <c r="M19" s="28"/>
    </row>
    <row r="20" spans="2:13" ht="15">
      <c r="B20" s="47" t="s">
        <v>15</v>
      </c>
      <c r="C20" s="87"/>
      <c r="D20" s="75"/>
      <c r="E20" s="81"/>
      <c r="F20" s="28"/>
      <c r="G20" s="81"/>
      <c r="H20" s="28"/>
      <c r="I20" s="75"/>
      <c r="J20" s="81"/>
      <c r="K20" s="28"/>
      <c r="L20" s="81"/>
      <c r="M20" s="28"/>
    </row>
    <row r="21" spans="2:13" ht="15">
      <c r="B21" s="47" t="s">
        <v>16</v>
      </c>
      <c r="C21" s="48" t="s">
        <v>5</v>
      </c>
      <c r="D21" s="81">
        <v>15.6</v>
      </c>
      <c r="E21" s="81">
        <v>15.6</v>
      </c>
      <c r="F21" s="28">
        <f>E21*100/D21-100</f>
        <v>0</v>
      </c>
      <c r="G21" s="81">
        <v>15.6</v>
      </c>
      <c r="H21" s="28">
        <f>G21*100/E21-100</f>
        <v>0</v>
      </c>
      <c r="I21" s="75">
        <v>22.95</v>
      </c>
      <c r="J21" s="81">
        <v>22.95</v>
      </c>
      <c r="K21" s="28">
        <f>J21*100/I21-100</f>
        <v>0</v>
      </c>
      <c r="L21" s="81">
        <v>31</v>
      </c>
      <c r="M21" s="28">
        <f>L21*100/J21-100</f>
        <v>35.07625272331154</v>
      </c>
    </row>
    <row r="22" spans="2:13" ht="15">
      <c r="B22" s="47" t="s">
        <v>17</v>
      </c>
      <c r="C22" s="48" t="s">
        <v>5</v>
      </c>
      <c r="D22" s="75">
        <v>33.5</v>
      </c>
      <c r="E22" s="81">
        <v>33.5</v>
      </c>
      <c r="F22" s="28">
        <f>E22*100/D22-100</f>
        <v>0</v>
      </c>
      <c r="G22" s="81">
        <v>33.5</v>
      </c>
      <c r="H22" s="28">
        <f>G22*100/E22-100</f>
        <v>0</v>
      </c>
      <c r="I22" s="75" t="s">
        <v>101</v>
      </c>
      <c r="J22" s="81" t="s">
        <v>101</v>
      </c>
      <c r="K22" s="28"/>
      <c r="L22" s="81" t="s">
        <v>101</v>
      </c>
      <c r="M22" s="28"/>
    </row>
    <row r="23" spans="2:13" ht="15">
      <c r="B23" s="47" t="s">
        <v>18</v>
      </c>
      <c r="C23" s="48" t="s">
        <v>5</v>
      </c>
      <c r="D23" s="75" t="s">
        <v>101</v>
      </c>
      <c r="E23" s="81" t="s">
        <v>101</v>
      </c>
      <c r="F23" s="28"/>
      <c r="G23" s="81" t="s">
        <v>101</v>
      </c>
      <c r="H23" s="28"/>
      <c r="I23" s="75">
        <v>34.4</v>
      </c>
      <c r="J23" s="81" t="s">
        <v>102</v>
      </c>
      <c r="K23" s="28"/>
      <c r="L23" s="81" t="s">
        <v>102</v>
      </c>
      <c r="M23" s="28"/>
    </row>
    <row r="24" spans="2:13" ht="15">
      <c r="B24" s="47" t="s">
        <v>19</v>
      </c>
      <c r="C24" s="48" t="s">
        <v>5</v>
      </c>
      <c r="D24" s="75">
        <v>25</v>
      </c>
      <c r="E24" s="81">
        <v>25</v>
      </c>
      <c r="F24" s="28">
        <f>E24*100/D24-100</f>
        <v>0</v>
      </c>
      <c r="G24" s="81">
        <v>25</v>
      </c>
      <c r="H24" s="28">
        <f>G24*100/E24-100</f>
        <v>0</v>
      </c>
      <c r="I24" s="75" t="s">
        <v>102</v>
      </c>
      <c r="J24" s="81" t="s">
        <v>102</v>
      </c>
      <c r="K24" s="28"/>
      <c r="L24" s="81" t="s">
        <v>102</v>
      </c>
      <c r="M24" s="28"/>
    </row>
    <row r="25" spans="2:13" ht="15">
      <c r="B25" s="47" t="s">
        <v>20</v>
      </c>
      <c r="C25" s="50" t="s">
        <v>5</v>
      </c>
      <c r="D25" s="75" t="s">
        <v>101</v>
      </c>
      <c r="E25" s="81" t="s">
        <v>101</v>
      </c>
      <c r="F25" s="28"/>
      <c r="G25" s="81" t="s">
        <v>101</v>
      </c>
      <c r="H25" s="28"/>
      <c r="I25" s="75">
        <v>29.9</v>
      </c>
      <c r="J25" s="81" t="s">
        <v>102</v>
      </c>
      <c r="K25" s="28"/>
      <c r="L25" s="81" t="s">
        <v>102</v>
      </c>
      <c r="M25" s="28"/>
    </row>
    <row r="26" spans="2:13" ht="15">
      <c r="B26" s="45" t="s">
        <v>21</v>
      </c>
      <c r="C26" s="48"/>
      <c r="D26" s="75"/>
      <c r="E26" s="81"/>
      <c r="F26" s="28"/>
      <c r="G26" s="81"/>
      <c r="H26" s="28"/>
      <c r="I26" s="75"/>
      <c r="J26" s="81"/>
      <c r="K26" s="28"/>
      <c r="L26" s="81"/>
      <c r="M26" s="28"/>
    </row>
    <row r="27" spans="2:13" ht="15">
      <c r="B27" s="47" t="s">
        <v>22</v>
      </c>
      <c r="C27" s="48"/>
      <c r="D27" s="75"/>
      <c r="E27" s="81"/>
      <c r="F27" s="28"/>
      <c r="G27" s="81"/>
      <c r="H27" s="28"/>
      <c r="I27" s="75"/>
      <c r="J27" s="81"/>
      <c r="K27" s="28"/>
      <c r="L27" s="81"/>
      <c r="M27" s="28"/>
    </row>
    <row r="28" spans="2:13" ht="15">
      <c r="B28" s="51" t="s">
        <v>23</v>
      </c>
      <c r="C28" s="48" t="s">
        <v>24</v>
      </c>
      <c r="D28" s="75">
        <v>6.05</v>
      </c>
      <c r="E28" s="81">
        <v>6.05</v>
      </c>
      <c r="F28" s="28">
        <f>E28*100/D28-100</f>
        <v>0</v>
      </c>
      <c r="G28" s="81">
        <v>6.05</v>
      </c>
      <c r="H28" s="28">
        <f>G28*100/E28-100</f>
        <v>0</v>
      </c>
      <c r="I28" s="75">
        <v>6.2</v>
      </c>
      <c r="J28" s="81">
        <v>6.2</v>
      </c>
      <c r="K28" s="28">
        <f>J28*100/I28-100</f>
        <v>0</v>
      </c>
      <c r="L28" s="81">
        <v>6.2</v>
      </c>
      <c r="M28" s="28">
        <f>L28*100/J28-100</f>
        <v>0</v>
      </c>
    </row>
    <row r="29" spans="2:13" ht="15">
      <c r="B29" s="47" t="s">
        <v>25</v>
      </c>
      <c r="C29" s="48" t="s">
        <v>24</v>
      </c>
      <c r="D29" s="75">
        <v>5.9</v>
      </c>
      <c r="E29" s="81" t="s">
        <v>102</v>
      </c>
      <c r="F29" s="28"/>
      <c r="G29" s="81" t="s">
        <v>102</v>
      </c>
      <c r="H29" s="28"/>
      <c r="I29" s="75">
        <v>7.1</v>
      </c>
      <c r="J29" s="81" t="s">
        <v>102</v>
      </c>
      <c r="K29" s="28"/>
      <c r="L29" s="81" t="s">
        <v>102</v>
      </c>
      <c r="M29" s="28"/>
    </row>
    <row r="30" spans="2:13" ht="15">
      <c r="B30" s="51" t="s">
        <v>26</v>
      </c>
      <c r="C30" s="48" t="s">
        <v>24</v>
      </c>
      <c r="D30" s="75">
        <v>8.67</v>
      </c>
      <c r="E30" s="81" t="s">
        <v>102</v>
      </c>
      <c r="F30" s="28"/>
      <c r="G30" s="81" t="s">
        <v>101</v>
      </c>
      <c r="H30" s="28"/>
      <c r="I30" s="81">
        <v>11</v>
      </c>
      <c r="J30" s="81" t="s">
        <v>102</v>
      </c>
      <c r="K30" s="28"/>
      <c r="L30" s="81" t="s">
        <v>102</v>
      </c>
      <c r="M30" s="28"/>
    </row>
    <row r="31" spans="2:13" ht="15">
      <c r="B31" s="47" t="s">
        <v>27</v>
      </c>
      <c r="C31" s="48"/>
      <c r="D31" s="75"/>
      <c r="E31" s="75"/>
      <c r="F31" s="28"/>
      <c r="G31" s="75"/>
      <c r="H31" s="28"/>
      <c r="I31" s="75"/>
      <c r="J31" s="75"/>
      <c r="K31" s="28"/>
      <c r="L31" s="75"/>
      <c r="M31" s="28"/>
    </row>
    <row r="32" spans="2:13" ht="15">
      <c r="B32" s="47" t="s">
        <v>28</v>
      </c>
      <c r="C32" s="48" t="s">
        <v>24</v>
      </c>
      <c r="D32" s="75">
        <v>7.6</v>
      </c>
      <c r="E32" s="75">
        <v>7.6</v>
      </c>
      <c r="F32" s="28">
        <f>E32*100/D32-100</f>
        <v>0</v>
      </c>
      <c r="G32" s="75">
        <f>3.8*1/0.5</f>
        <v>7.6</v>
      </c>
      <c r="H32" s="28">
        <f>G32*100/E32-100</f>
        <v>0</v>
      </c>
      <c r="I32" s="75">
        <v>7.9</v>
      </c>
      <c r="J32" s="75">
        <v>7.9</v>
      </c>
      <c r="K32" s="28">
        <f>J32*100/I32-100</f>
        <v>0</v>
      </c>
      <c r="L32" s="75">
        <f>4*1/0.5</f>
        <v>8</v>
      </c>
      <c r="M32" s="28">
        <f>L32*100/J32-100</f>
        <v>1.2658227848101262</v>
      </c>
    </row>
    <row r="33" spans="2:13" ht="15">
      <c r="B33" s="47" t="s">
        <v>29</v>
      </c>
      <c r="C33" s="48" t="s">
        <v>24</v>
      </c>
      <c r="D33" s="75">
        <v>8.3</v>
      </c>
      <c r="E33" s="75">
        <v>8.3</v>
      </c>
      <c r="F33" s="28">
        <f>E33*100/D33-100</f>
        <v>0</v>
      </c>
      <c r="G33" s="75">
        <f>4.1*1/0.5</f>
        <v>8.2</v>
      </c>
      <c r="H33" s="28">
        <f>G33*100/E33-100</f>
        <v>-1.2048192771084558</v>
      </c>
      <c r="I33" s="75">
        <v>10.6</v>
      </c>
      <c r="J33" s="75">
        <v>10.5</v>
      </c>
      <c r="K33" s="28">
        <f>J33*100/I33-100</f>
        <v>-0.9433962264150892</v>
      </c>
      <c r="L33" s="75">
        <f>5.3*1/0.5</f>
        <v>10.6</v>
      </c>
      <c r="M33" s="28">
        <f>L33*100/J33-100</f>
        <v>0.952380952380949</v>
      </c>
    </row>
    <row r="34" spans="2:13" ht="15">
      <c r="B34" s="47" t="s">
        <v>30</v>
      </c>
      <c r="C34" s="48" t="s">
        <v>24</v>
      </c>
      <c r="D34" s="75">
        <v>8.6</v>
      </c>
      <c r="E34" s="75">
        <v>8.6</v>
      </c>
      <c r="F34" s="28">
        <f>E34*100/D34-100</f>
        <v>0</v>
      </c>
      <c r="G34" s="75">
        <f>4.3*1/0.5</f>
        <v>8.6</v>
      </c>
      <c r="H34" s="28">
        <f>G34*100/E34-100</f>
        <v>0</v>
      </c>
      <c r="I34" s="75">
        <v>9</v>
      </c>
      <c r="J34" s="75">
        <v>9</v>
      </c>
      <c r="K34" s="28">
        <f>J34*100/I34-100</f>
        <v>0</v>
      </c>
      <c r="L34" s="75">
        <f>4.5*1/0.5</f>
        <v>9</v>
      </c>
      <c r="M34" s="28">
        <f>L34*100/J34-100</f>
        <v>0</v>
      </c>
    </row>
    <row r="35" spans="2:13" ht="15">
      <c r="B35" s="47" t="s">
        <v>31</v>
      </c>
      <c r="C35" s="48"/>
      <c r="D35" s="75"/>
      <c r="E35" s="75"/>
      <c r="F35" s="28"/>
      <c r="G35" s="75"/>
      <c r="H35" s="28"/>
      <c r="I35" s="75"/>
      <c r="J35" s="75"/>
      <c r="K35" s="28"/>
      <c r="L35" s="75"/>
      <c r="M35" s="28"/>
    </row>
    <row r="36" spans="2:13" ht="15">
      <c r="B36" s="47" t="s">
        <v>32</v>
      </c>
      <c r="C36" s="52" t="s">
        <v>5</v>
      </c>
      <c r="D36" s="75">
        <v>23.5</v>
      </c>
      <c r="E36" s="75">
        <v>23.5</v>
      </c>
      <c r="F36" s="28">
        <f>E36*100/D36-100</f>
        <v>0</v>
      </c>
      <c r="G36" s="75">
        <f>9.4*1/0.4</f>
        <v>23.5</v>
      </c>
      <c r="H36" s="28">
        <f>G36*100/E36-100</f>
        <v>0</v>
      </c>
      <c r="I36" s="75">
        <v>24.25</v>
      </c>
      <c r="J36" s="75">
        <v>24.13</v>
      </c>
      <c r="K36" s="28">
        <f>J36*100/I36-100</f>
        <v>-0.4948453608247405</v>
      </c>
      <c r="L36" s="75">
        <f>9.7*1/0.4</f>
        <v>24.249999999999996</v>
      </c>
      <c r="M36" s="28">
        <f>L36*100/J36-100</f>
        <v>0.49730625777038995</v>
      </c>
    </row>
    <row r="37" spans="2:13" ht="15">
      <c r="B37" s="47" t="s">
        <v>33</v>
      </c>
      <c r="C37" s="52" t="s">
        <v>5</v>
      </c>
      <c r="D37" s="75">
        <v>22.9</v>
      </c>
      <c r="E37" s="75">
        <v>22.7</v>
      </c>
      <c r="F37" s="28">
        <f>E37*100/D37-100</f>
        <v>-0.8733624454148412</v>
      </c>
      <c r="G37" s="75">
        <f>11.4*1/0.5</f>
        <v>22.8</v>
      </c>
      <c r="H37" s="28">
        <f>G37*100/E37-100</f>
        <v>0.4405286343612431</v>
      </c>
      <c r="I37" s="75">
        <v>28.71</v>
      </c>
      <c r="J37" s="75">
        <v>28.71</v>
      </c>
      <c r="K37" s="28">
        <f>J37*100/I37-100</f>
        <v>0</v>
      </c>
      <c r="L37" s="81">
        <f>10.2*1/0.35</f>
        <v>29.142857142857142</v>
      </c>
      <c r="M37" s="28">
        <f>L37*100/J37-100</f>
        <v>1.5076877145842644</v>
      </c>
    </row>
    <row r="38" spans="2:13" ht="15">
      <c r="B38" s="47" t="s">
        <v>34</v>
      </c>
      <c r="C38" s="52" t="s">
        <v>5</v>
      </c>
      <c r="D38" s="75">
        <v>19.5</v>
      </c>
      <c r="E38" s="75" t="s">
        <v>102</v>
      </c>
      <c r="F38" s="28"/>
      <c r="G38" s="75" t="s">
        <v>101</v>
      </c>
      <c r="H38" s="28"/>
      <c r="I38" s="75">
        <v>33.5</v>
      </c>
      <c r="J38" s="75">
        <v>43.25</v>
      </c>
      <c r="K38" s="28">
        <f>J38*100/I38-100</f>
        <v>29.104477611940297</v>
      </c>
      <c r="L38" s="75">
        <f>8.65*1/0.2</f>
        <v>43.25</v>
      </c>
      <c r="M38" s="28">
        <f>L38*100/J38-100</f>
        <v>0</v>
      </c>
    </row>
    <row r="39" spans="2:13" ht="15">
      <c r="B39" s="47" t="s">
        <v>35</v>
      </c>
      <c r="C39" s="48"/>
      <c r="D39" s="75"/>
      <c r="E39" s="75"/>
      <c r="F39" s="28"/>
      <c r="G39" s="75"/>
      <c r="H39" s="28"/>
      <c r="I39" s="75"/>
      <c r="J39" s="75"/>
      <c r="K39" s="28"/>
      <c r="L39" s="75"/>
      <c r="M39" s="28"/>
    </row>
    <row r="40" spans="2:13" ht="15">
      <c r="B40" s="47" t="s">
        <v>36</v>
      </c>
      <c r="C40" s="48" t="s">
        <v>5</v>
      </c>
      <c r="D40" s="75">
        <v>57.5</v>
      </c>
      <c r="E40" s="75">
        <v>57.5</v>
      </c>
      <c r="F40" s="28">
        <f>E40*100/D40-100</f>
        <v>0</v>
      </c>
      <c r="G40" s="75">
        <f>11.5*1/0.2</f>
        <v>57.5</v>
      </c>
      <c r="H40" s="28">
        <f>G40*100/E40-100</f>
        <v>0</v>
      </c>
      <c r="I40" s="75">
        <v>58.5</v>
      </c>
      <c r="J40" s="75">
        <v>58.5</v>
      </c>
      <c r="K40" s="28">
        <f>J40*100/I40-100</f>
        <v>0</v>
      </c>
      <c r="L40" s="75">
        <f>11.75*1/0.2</f>
        <v>58.75</v>
      </c>
      <c r="M40" s="28">
        <f>L40*100/J40-100</f>
        <v>0.42735042735043294</v>
      </c>
    </row>
    <row r="41" spans="2:13" ht="15">
      <c r="B41" s="47" t="s">
        <v>37</v>
      </c>
      <c r="C41" s="48" t="s">
        <v>5</v>
      </c>
      <c r="D41" s="75">
        <v>49.5</v>
      </c>
      <c r="E41" s="75">
        <v>49.5</v>
      </c>
      <c r="F41" s="28">
        <f>E41*100/D41-100</f>
        <v>0</v>
      </c>
      <c r="G41" s="75" t="s">
        <v>102</v>
      </c>
      <c r="H41" s="28"/>
      <c r="I41" s="75" t="s">
        <v>101</v>
      </c>
      <c r="J41" s="75" t="s">
        <v>101</v>
      </c>
      <c r="K41" s="28"/>
      <c r="L41" s="75" t="s">
        <v>101</v>
      </c>
      <c r="M41" s="28"/>
    </row>
    <row r="42" spans="2:13" ht="15">
      <c r="B42" s="47" t="s">
        <v>38</v>
      </c>
      <c r="C42" s="48" t="s">
        <v>5</v>
      </c>
      <c r="D42" s="75">
        <v>49.5</v>
      </c>
      <c r="E42" s="75">
        <v>49.5</v>
      </c>
      <c r="F42" s="28">
        <f>E42*100/D42-100</f>
        <v>0</v>
      </c>
      <c r="G42" s="75" t="s">
        <v>102</v>
      </c>
      <c r="H42" s="28"/>
      <c r="I42" s="75" t="s">
        <v>101</v>
      </c>
      <c r="J42" s="75" t="s">
        <v>101</v>
      </c>
      <c r="K42" s="28"/>
      <c r="L42" s="75" t="s">
        <v>101</v>
      </c>
      <c r="M42" s="28"/>
    </row>
    <row r="43" spans="2:13" ht="15">
      <c r="B43" s="47" t="s">
        <v>39</v>
      </c>
      <c r="C43" s="48" t="s">
        <v>5</v>
      </c>
      <c r="D43" s="75" t="s">
        <v>101</v>
      </c>
      <c r="E43" s="75" t="s">
        <v>101</v>
      </c>
      <c r="F43" s="28"/>
      <c r="G43" s="75" t="s">
        <v>101</v>
      </c>
      <c r="H43" s="28"/>
      <c r="I43" s="75">
        <v>66.75</v>
      </c>
      <c r="J43" s="75" t="s">
        <v>102</v>
      </c>
      <c r="K43" s="28"/>
      <c r="L43" s="75" t="s">
        <v>102</v>
      </c>
      <c r="M43" s="28"/>
    </row>
    <row r="44" spans="2:13" ht="15">
      <c r="B44" s="47" t="s">
        <v>40</v>
      </c>
      <c r="C44" s="48" t="s">
        <v>5</v>
      </c>
      <c r="D44" s="75" t="s">
        <v>101</v>
      </c>
      <c r="E44" s="75" t="s">
        <v>101</v>
      </c>
      <c r="F44" s="28"/>
      <c r="G44" s="75" t="s">
        <v>101</v>
      </c>
      <c r="H44" s="28"/>
      <c r="I44" s="75">
        <v>60</v>
      </c>
      <c r="J44" s="75" t="s">
        <v>102</v>
      </c>
      <c r="K44" s="28"/>
      <c r="L44" s="75">
        <f>12.1*1/0.2</f>
        <v>60.49999999999999</v>
      </c>
      <c r="M44" s="28"/>
    </row>
    <row r="45" spans="2:13" ht="15">
      <c r="B45" s="47" t="s">
        <v>41</v>
      </c>
      <c r="C45" s="48"/>
      <c r="D45" s="75"/>
      <c r="E45" s="75"/>
      <c r="F45" s="28"/>
      <c r="G45" s="75"/>
      <c r="H45" s="28"/>
      <c r="I45" s="75"/>
      <c r="J45" s="75"/>
      <c r="K45" s="28"/>
      <c r="L45" s="75"/>
      <c r="M45" s="28"/>
    </row>
    <row r="46" spans="2:13" ht="15">
      <c r="B46" s="47" t="s">
        <v>42</v>
      </c>
      <c r="C46" s="48" t="s">
        <v>5</v>
      </c>
      <c r="D46" s="75" t="s">
        <v>101</v>
      </c>
      <c r="E46" s="75" t="s">
        <v>101</v>
      </c>
      <c r="F46" s="28"/>
      <c r="G46" s="75" t="s">
        <v>101</v>
      </c>
      <c r="H46" s="28"/>
      <c r="I46" s="75">
        <v>33.2</v>
      </c>
      <c r="J46" s="75">
        <v>33.2</v>
      </c>
      <c r="K46" s="28">
        <f>J46*100/I46-100</f>
        <v>0</v>
      </c>
      <c r="L46" s="75">
        <f>8*1/0.25</f>
        <v>32</v>
      </c>
      <c r="M46" s="28">
        <f>L46*100/J46-100</f>
        <v>-3.6144578313253106</v>
      </c>
    </row>
    <row r="47" spans="2:13" ht="15">
      <c r="B47" s="47" t="s">
        <v>43</v>
      </c>
      <c r="C47" s="48" t="s">
        <v>5</v>
      </c>
      <c r="D47" s="75">
        <v>34.7</v>
      </c>
      <c r="E47" s="75">
        <v>34.9</v>
      </c>
      <c r="F47" s="28">
        <f>E47*100/D47-100</f>
        <v>0.5763688760806787</v>
      </c>
      <c r="G47" s="75">
        <f>17.45*1/0.5</f>
        <v>34.9</v>
      </c>
      <c r="H47" s="28">
        <f>G47*100/E47-100</f>
        <v>0</v>
      </c>
      <c r="I47" s="75">
        <v>37.3</v>
      </c>
      <c r="J47" s="75">
        <v>36.8</v>
      </c>
      <c r="K47" s="28">
        <f>J47*100/I47-100</f>
        <v>-1.3404825737265469</v>
      </c>
      <c r="L47" s="75">
        <f>18.7*1/0.5</f>
        <v>37.4</v>
      </c>
      <c r="M47" s="28">
        <f>L47*100/J47-100</f>
        <v>1.6304347826087024</v>
      </c>
    </row>
    <row r="48" spans="2:13" ht="15">
      <c r="B48" s="47" t="s">
        <v>44</v>
      </c>
      <c r="C48" s="48" t="s">
        <v>5</v>
      </c>
      <c r="D48" s="75" t="s">
        <v>101</v>
      </c>
      <c r="E48" s="75" t="s">
        <v>101</v>
      </c>
      <c r="F48" s="28"/>
      <c r="G48" s="75" t="s">
        <v>101</v>
      </c>
      <c r="H48" s="28"/>
      <c r="I48" s="75">
        <v>30.4</v>
      </c>
      <c r="J48" s="75">
        <v>30.3</v>
      </c>
      <c r="K48" s="28">
        <f>J48*100/I48-100</f>
        <v>-0.3289473684210549</v>
      </c>
      <c r="L48" s="75">
        <f>15.25*1/0.5</f>
        <v>30.5</v>
      </c>
      <c r="M48" s="28">
        <f>L48*100/J48-100</f>
        <v>0.6600660066006583</v>
      </c>
    </row>
    <row r="49" spans="2:13" ht="15">
      <c r="B49" s="53" t="s">
        <v>45</v>
      </c>
      <c r="C49" s="48"/>
      <c r="D49" s="75" t="s">
        <v>101</v>
      </c>
      <c r="E49" s="75" t="s">
        <v>101</v>
      </c>
      <c r="F49" s="28"/>
      <c r="G49" s="75" t="s">
        <v>101</v>
      </c>
      <c r="H49" s="28"/>
      <c r="I49" s="75" t="s">
        <v>101</v>
      </c>
      <c r="J49" s="75" t="s">
        <v>101</v>
      </c>
      <c r="K49" s="28"/>
      <c r="L49" s="75" t="s">
        <v>101</v>
      </c>
      <c r="M49" s="28"/>
    </row>
    <row r="50" spans="2:13" ht="15">
      <c r="B50" s="54" t="s">
        <v>46</v>
      </c>
      <c r="C50" s="48"/>
      <c r="D50" s="75"/>
      <c r="E50" s="75"/>
      <c r="F50" s="28"/>
      <c r="G50" s="75"/>
      <c r="H50" s="28"/>
      <c r="I50" s="75"/>
      <c r="J50" s="75"/>
      <c r="K50" s="28"/>
      <c r="L50" s="75"/>
      <c r="M50" s="28"/>
    </row>
    <row r="51" spans="2:13" ht="15">
      <c r="B51" s="54" t="s">
        <v>47</v>
      </c>
      <c r="C51" s="48" t="s">
        <v>5</v>
      </c>
      <c r="D51" s="75">
        <v>11</v>
      </c>
      <c r="E51" s="75">
        <v>11</v>
      </c>
      <c r="F51" s="28">
        <f>E51*100/D51-100</f>
        <v>0</v>
      </c>
      <c r="G51" s="75">
        <v>11</v>
      </c>
      <c r="H51" s="28">
        <f>G51*100/E51-100</f>
        <v>0</v>
      </c>
      <c r="I51" s="75" t="s">
        <v>101</v>
      </c>
      <c r="J51" s="75" t="s">
        <v>101</v>
      </c>
      <c r="K51" s="28"/>
      <c r="L51" s="75" t="s">
        <v>101</v>
      </c>
      <c r="M51" s="28"/>
    </row>
    <row r="52" spans="2:13" ht="15">
      <c r="B52" s="47" t="s">
        <v>48</v>
      </c>
      <c r="C52" s="48" t="s">
        <v>5</v>
      </c>
      <c r="D52" s="75" t="s">
        <v>101</v>
      </c>
      <c r="E52" s="75" t="s">
        <v>101</v>
      </c>
      <c r="F52" s="28"/>
      <c r="G52" s="75" t="s">
        <v>101</v>
      </c>
      <c r="H52" s="28"/>
      <c r="I52" s="75">
        <v>10.53</v>
      </c>
      <c r="J52" s="75">
        <v>10.53</v>
      </c>
      <c r="K52" s="28">
        <f>J52*100/I52-100</f>
        <v>0</v>
      </c>
      <c r="L52" s="75">
        <v>10.53</v>
      </c>
      <c r="M52" s="28">
        <f>L52*100/J52-100</f>
        <v>0</v>
      </c>
    </row>
    <row r="53" spans="2:13" ht="15">
      <c r="B53" s="47" t="s">
        <v>49</v>
      </c>
      <c r="C53" s="48" t="s">
        <v>5</v>
      </c>
      <c r="D53" s="75">
        <v>10.1</v>
      </c>
      <c r="E53" s="75">
        <v>10.1</v>
      </c>
      <c r="F53" s="28">
        <f>E53*100/D53-100</f>
        <v>0</v>
      </c>
      <c r="G53" s="75">
        <v>10.1</v>
      </c>
      <c r="H53" s="28">
        <f>G53*100/E53-100</f>
        <v>0</v>
      </c>
      <c r="I53" s="75" t="s">
        <v>101</v>
      </c>
      <c r="J53" s="75" t="s">
        <v>101</v>
      </c>
      <c r="K53" s="28"/>
      <c r="L53" s="75" t="s">
        <v>101</v>
      </c>
      <c r="M53" s="28"/>
    </row>
    <row r="54" spans="2:13" ht="15">
      <c r="B54" s="45" t="s">
        <v>50</v>
      </c>
      <c r="C54" s="48"/>
      <c r="D54" s="75"/>
      <c r="E54" s="75"/>
      <c r="F54" s="28"/>
      <c r="G54" s="75"/>
      <c r="H54" s="28"/>
      <c r="I54" s="75"/>
      <c r="J54" s="75"/>
      <c r="K54" s="28"/>
      <c r="L54" s="75"/>
      <c r="M54" s="28"/>
    </row>
    <row r="55" spans="2:13" ht="15">
      <c r="B55" s="47" t="s">
        <v>51</v>
      </c>
      <c r="C55" s="48"/>
      <c r="D55" s="75"/>
      <c r="E55" s="81"/>
      <c r="F55" s="28"/>
      <c r="G55" s="81"/>
      <c r="H55" s="28"/>
      <c r="I55" s="75"/>
      <c r="J55" s="81"/>
      <c r="K55" s="28"/>
      <c r="L55" s="81"/>
      <c r="M55" s="28"/>
    </row>
    <row r="56" spans="2:13" ht="15">
      <c r="B56" s="47" t="s">
        <v>52</v>
      </c>
      <c r="C56" s="48" t="s">
        <v>5</v>
      </c>
      <c r="D56" s="75">
        <v>19.3</v>
      </c>
      <c r="E56" s="81" t="s">
        <v>102</v>
      </c>
      <c r="F56" s="28"/>
      <c r="G56" s="75" t="s">
        <v>101</v>
      </c>
      <c r="H56" s="28"/>
      <c r="I56" s="75" t="s">
        <v>101</v>
      </c>
      <c r="J56" s="81" t="s">
        <v>101</v>
      </c>
      <c r="K56" s="28"/>
      <c r="L56" s="75" t="s">
        <v>101</v>
      </c>
      <c r="M56" s="28"/>
    </row>
    <row r="57" spans="2:13" ht="15">
      <c r="B57" s="47" t="s">
        <v>53</v>
      </c>
      <c r="C57" s="48" t="s">
        <v>5</v>
      </c>
      <c r="D57" s="75">
        <v>18.8</v>
      </c>
      <c r="E57" s="81" t="s">
        <v>102</v>
      </c>
      <c r="F57" s="28"/>
      <c r="G57" s="75" t="s">
        <v>101</v>
      </c>
      <c r="H57" s="28"/>
      <c r="I57" s="75" t="s">
        <v>101</v>
      </c>
      <c r="J57" s="81" t="s">
        <v>101</v>
      </c>
      <c r="K57" s="28"/>
      <c r="L57" s="75" t="s">
        <v>101</v>
      </c>
      <c r="M57" s="28"/>
    </row>
    <row r="58" spans="2:13" ht="15">
      <c r="B58" s="47" t="s">
        <v>54</v>
      </c>
      <c r="C58" s="48" t="s">
        <v>5</v>
      </c>
      <c r="D58" s="75" t="s">
        <v>101</v>
      </c>
      <c r="E58" s="81" t="s">
        <v>101</v>
      </c>
      <c r="F58" s="28"/>
      <c r="G58" s="75" t="s">
        <v>101</v>
      </c>
      <c r="H58" s="28"/>
      <c r="I58" s="75">
        <v>35</v>
      </c>
      <c r="J58" s="81" t="s">
        <v>102</v>
      </c>
      <c r="K58" s="28"/>
      <c r="L58" s="75" t="s">
        <v>101</v>
      </c>
      <c r="M58" s="28"/>
    </row>
    <row r="59" spans="2:13" ht="15">
      <c r="B59" s="47" t="s">
        <v>55</v>
      </c>
      <c r="C59" s="48"/>
      <c r="D59" s="75"/>
      <c r="E59" s="81"/>
      <c r="F59" s="28"/>
      <c r="G59" s="81"/>
      <c r="H59" s="28"/>
      <c r="I59" s="75"/>
      <c r="J59" s="81"/>
      <c r="K59" s="28"/>
      <c r="L59" s="81"/>
      <c r="M59" s="28"/>
    </row>
    <row r="60" spans="2:13" ht="15">
      <c r="B60" s="47" t="s">
        <v>56</v>
      </c>
      <c r="C60" s="48" t="s">
        <v>5</v>
      </c>
      <c r="D60" s="75">
        <v>18.5</v>
      </c>
      <c r="E60" s="81" t="s">
        <v>102</v>
      </c>
      <c r="F60" s="28"/>
      <c r="G60" s="75" t="s">
        <v>101</v>
      </c>
      <c r="H60" s="28"/>
      <c r="I60" s="75">
        <v>24.95</v>
      </c>
      <c r="J60" s="81" t="s">
        <v>102</v>
      </c>
      <c r="K60" s="28"/>
      <c r="L60" s="75">
        <v>31.75</v>
      </c>
      <c r="M60" s="28"/>
    </row>
    <row r="61" spans="2:13" ht="15">
      <c r="B61" s="47" t="s">
        <v>57</v>
      </c>
      <c r="C61" s="48" t="s">
        <v>5</v>
      </c>
      <c r="D61" s="75">
        <v>19.4</v>
      </c>
      <c r="E61" s="81">
        <v>19.4</v>
      </c>
      <c r="F61" s="28">
        <f>E61*100/D61-100</f>
        <v>0</v>
      </c>
      <c r="G61" s="75" t="s">
        <v>101</v>
      </c>
      <c r="H61" s="28"/>
      <c r="I61" s="75" t="s">
        <v>101</v>
      </c>
      <c r="J61" s="81" t="s">
        <v>101</v>
      </c>
      <c r="K61" s="28"/>
      <c r="L61" s="75" t="s">
        <v>101</v>
      </c>
      <c r="M61" s="28"/>
    </row>
    <row r="62" spans="2:13" ht="15">
      <c r="B62" s="47" t="s">
        <v>58</v>
      </c>
      <c r="C62" s="48" t="s">
        <v>5</v>
      </c>
      <c r="D62" s="75">
        <v>19.9</v>
      </c>
      <c r="E62" s="81" t="s">
        <v>101</v>
      </c>
      <c r="F62" s="28"/>
      <c r="G62" s="75" t="s">
        <v>101</v>
      </c>
      <c r="H62" s="28"/>
      <c r="I62" s="75" t="s">
        <v>101</v>
      </c>
      <c r="J62" s="81" t="s">
        <v>101</v>
      </c>
      <c r="K62" s="28"/>
      <c r="L62" s="75" t="s">
        <v>101</v>
      </c>
      <c r="M62" s="28"/>
    </row>
    <row r="63" spans="2:13" ht="15">
      <c r="B63" s="47" t="s">
        <v>59</v>
      </c>
      <c r="C63" s="48" t="s">
        <v>5</v>
      </c>
      <c r="D63" s="75" t="s">
        <v>101</v>
      </c>
      <c r="E63" s="81" t="s">
        <v>101</v>
      </c>
      <c r="F63" s="28"/>
      <c r="G63" s="81" t="s">
        <v>101</v>
      </c>
      <c r="H63" s="28"/>
      <c r="I63" s="75">
        <v>21.1</v>
      </c>
      <c r="J63" s="81">
        <v>21.1</v>
      </c>
      <c r="K63" s="28">
        <f>J63*100/I63-100</f>
        <v>0</v>
      </c>
      <c r="L63" s="75" t="s">
        <v>101</v>
      </c>
      <c r="M63" s="28"/>
    </row>
    <row r="64" spans="2:13" ht="15">
      <c r="B64" s="47" t="s">
        <v>60</v>
      </c>
      <c r="C64" s="48" t="s">
        <v>5</v>
      </c>
      <c r="D64" s="75" t="s">
        <v>101</v>
      </c>
      <c r="E64" s="81" t="s">
        <v>101</v>
      </c>
      <c r="F64" s="28"/>
      <c r="G64" s="75" t="s">
        <v>101</v>
      </c>
      <c r="H64" s="28"/>
      <c r="I64" s="75">
        <v>25.2</v>
      </c>
      <c r="J64" s="81" t="s">
        <v>101</v>
      </c>
      <c r="K64" s="28"/>
      <c r="L64" s="75">
        <v>25.2</v>
      </c>
      <c r="M64" s="28"/>
    </row>
    <row r="65" spans="2:13" ht="15">
      <c r="B65" s="47" t="s">
        <v>61</v>
      </c>
      <c r="C65" s="48"/>
      <c r="D65" s="75"/>
      <c r="E65" s="81"/>
      <c r="F65" s="28"/>
      <c r="G65" s="81"/>
      <c r="H65" s="28"/>
      <c r="I65" s="75"/>
      <c r="J65" s="81"/>
      <c r="K65" s="28"/>
      <c r="L65" s="81"/>
      <c r="M65" s="28"/>
    </row>
    <row r="66" spans="2:13" ht="15">
      <c r="B66" s="47" t="s">
        <v>62</v>
      </c>
      <c r="C66" s="48" t="s">
        <v>5</v>
      </c>
      <c r="D66" s="75" t="s">
        <v>101</v>
      </c>
      <c r="E66" s="81" t="s">
        <v>101</v>
      </c>
      <c r="F66" s="28"/>
      <c r="G66" s="75" t="s">
        <v>101</v>
      </c>
      <c r="H66" s="28"/>
      <c r="I66" s="75">
        <v>35.63</v>
      </c>
      <c r="J66" s="81" t="s">
        <v>101</v>
      </c>
      <c r="K66" s="28"/>
      <c r="L66" s="75" t="s">
        <v>101</v>
      </c>
      <c r="M66" s="28"/>
    </row>
    <row r="67" spans="2:13" ht="15">
      <c r="B67" s="47" t="s">
        <v>63</v>
      </c>
      <c r="C67" s="48" t="s">
        <v>5</v>
      </c>
      <c r="D67" s="75" t="s">
        <v>101</v>
      </c>
      <c r="E67" s="81" t="s">
        <v>101</v>
      </c>
      <c r="F67" s="28"/>
      <c r="G67" s="75" t="s">
        <v>101</v>
      </c>
      <c r="H67" s="28"/>
      <c r="I67" s="75">
        <v>32.81</v>
      </c>
      <c r="J67" s="81" t="s">
        <v>101</v>
      </c>
      <c r="K67" s="28"/>
      <c r="L67" s="75" t="s">
        <v>101</v>
      </c>
      <c r="M67" s="28"/>
    </row>
    <row r="68" spans="2:13" ht="15">
      <c r="B68" s="47" t="s">
        <v>64</v>
      </c>
      <c r="C68" s="48" t="s">
        <v>5</v>
      </c>
      <c r="D68" s="75">
        <v>21.1</v>
      </c>
      <c r="E68" s="81" t="s">
        <v>101</v>
      </c>
      <c r="F68" s="28"/>
      <c r="G68" s="75" t="s">
        <v>101</v>
      </c>
      <c r="H68" s="28"/>
      <c r="I68" s="75" t="s">
        <v>101</v>
      </c>
      <c r="J68" s="81" t="s">
        <v>101</v>
      </c>
      <c r="K68" s="28"/>
      <c r="L68" s="75" t="s">
        <v>101</v>
      </c>
      <c r="M68" s="28"/>
    </row>
    <row r="69" spans="2:13" ht="15">
      <c r="B69" s="47" t="s">
        <v>65</v>
      </c>
      <c r="C69" s="48" t="s">
        <v>5</v>
      </c>
      <c r="D69" s="75">
        <v>20.9</v>
      </c>
      <c r="E69" s="81" t="s">
        <v>101</v>
      </c>
      <c r="F69" s="28"/>
      <c r="G69" s="75" t="s">
        <v>101</v>
      </c>
      <c r="H69" s="28"/>
      <c r="I69" s="75" t="s">
        <v>101</v>
      </c>
      <c r="J69" s="81" t="s">
        <v>101</v>
      </c>
      <c r="K69" s="28"/>
      <c r="L69" s="75" t="s">
        <v>101</v>
      </c>
      <c r="M69" s="28"/>
    </row>
    <row r="70" spans="2:13" ht="15">
      <c r="B70" s="45" t="s">
        <v>66</v>
      </c>
      <c r="C70" s="48"/>
      <c r="D70" s="75"/>
      <c r="E70" s="81"/>
      <c r="F70" s="28"/>
      <c r="G70" s="81"/>
      <c r="H70" s="28"/>
      <c r="I70" s="75"/>
      <c r="J70" s="81"/>
      <c r="K70" s="28"/>
      <c r="L70" s="81"/>
      <c r="M70" s="28"/>
    </row>
    <row r="71" spans="2:13" ht="15">
      <c r="B71" s="47" t="s">
        <v>67</v>
      </c>
      <c r="C71" s="48"/>
      <c r="D71" s="75"/>
      <c r="E71" s="81"/>
      <c r="F71" s="28"/>
      <c r="G71" s="81"/>
      <c r="H71" s="28"/>
      <c r="I71" s="75"/>
      <c r="J71" s="81"/>
      <c r="K71" s="28"/>
      <c r="L71" s="81"/>
      <c r="M71" s="28"/>
    </row>
    <row r="72" spans="2:13" ht="15">
      <c r="B72" s="47" t="s">
        <v>68</v>
      </c>
      <c r="C72" s="48" t="s">
        <v>24</v>
      </c>
      <c r="D72" s="75">
        <v>5.7</v>
      </c>
      <c r="E72" s="81" t="s">
        <v>101</v>
      </c>
      <c r="F72" s="28"/>
      <c r="G72" s="75" t="s">
        <v>101</v>
      </c>
      <c r="H72" s="28"/>
      <c r="I72" s="75" t="s">
        <v>101</v>
      </c>
      <c r="J72" s="81" t="s">
        <v>101</v>
      </c>
      <c r="K72" s="28"/>
      <c r="L72" s="75" t="s">
        <v>101</v>
      </c>
      <c r="M72" s="28"/>
    </row>
    <row r="73" spans="2:13" ht="15">
      <c r="B73" s="51" t="s">
        <v>69</v>
      </c>
      <c r="C73" s="48" t="s">
        <v>70</v>
      </c>
      <c r="D73" s="75">
        <v>9.8</v>
      </c>
      <c r="E73" s="81">
        <v>9.8</v>
      </c>
      <c r="F73" s="28">
        <f>E73*100/D73-100</f>
        <v>0</v>
      </c>
      <c r="G73" s="75">
        <v>9.8</v>
      </c>
      <c r="H73" s="28">
        <f>G73*100/E73-100</f>
        <v>0</v>
      </c>
      <c r="I73" s="75" t="s">
        <v>101</v>
      </c>
      <c r="J73" s="81" t="s">
        <v>101</v>
      </c>
      <c r="K73" s="28"/>
      <c r="L73" s="75" t="s">
        <v>101</v>
      </c>
      <c r="M73" s="28"/>
    </row>
    <row r="74" spans="2:13" ht="15">
      <c r="B74" s="51" t="s">
        <v>71</v>
      </c>
      <c r="C74" s="48" t="s">
        <v>70</v>
      </c>
      <c r="D74" s="75">
        <v>8.9</v>
      </c>
      <c r="E74" s="81" t="s">
        <v>101</v>
      </c>
      <c r="F74" s="28"/>
      <c r="G74" s="75">
        <v>8.9</v>
      </c>
      <c r="H74" s="28"/>
      <c r="I74" s="75" t="s">
        <v>101</v>
      </c>
      <c r="J74" s="81" t="s">
        <v>101</v>
      </c>
      <c r="K74" s="28"/>
      <c r="L74" s="75" t="s">
        <v>101</v>
      </c>
      <c r="M74" s="28"/>
    </row>
    <row r="75" spans="2:13" ht="15">
      <c r="B75" s="47" t="s">
        <v>72</v>
      </c>
      <c r="C75" s="48" t="s">
        <v>70</v>
      </c>
      <c r="D75" s="75" t="s">
        <v>101</v>
      </c>
      <c r="E75" s="81" t="s">
        <v>101</v>
      </c>
      <c r="F75" s="28"/>
      <c r="G75" s="75" t="s">
        <v>101</v>
      </c>
      <c r="H75" s="28"/>
      <c r="I75" s="81">
        <v>7.95</v>
      </c>
      <c r="J75" s="81">
        <v>7.95</v>
      </c>
      <c r="K75" s="28">
        <f aca="true" t="shared" si="0" ref="K75:K93">J75*100/I75-100</f>
        <v>0</v>
      </c>
      <c r="L75" s="81">
        <v>7.95</v>
      </c>
      <c r="M75" s="28">
        <f>L75*100/J75-100</f>
        <v>0</v>
      </c>
    </row>
    <row r="76" spans="2:13" ht="15">
      <c r="B76" s="51" t="s">
        <v>73</v>
      </c>
      <c r="C76" s="48" t="s">
        <v>70</v>
      </c>
      <c r="D76" s="75" t="s">
        <v>101</v>
      </c>
      <c r="E76" s="81" t="s">
        <v>101</v>
      </c>
      <c r="F76" s="28"/>
      <c r="G76" s="75" t="s">
        <v>101</v>
      </c>
      <c r="H76" s="28"/>
      <c r="I76" s="81">
        <v>9.7</v>
      </c>
      <c r="J76" s="81">
        <v>9.7</v>
      </c>
      <c r="K76" s="28">
        <f t="shared" si="0"/>
        <v>0</v>
      </c>
      <c r="L76" s="81">
        <v>9.7</v>
      </c>
      <c r="M76" s="28">
        <f>L76*100/J76-100</f>
        <v>0</v>
      </c>
    </row>
    <row r="77" spans="2:13" ht="15">
      <c r="B77" s="47" t="s">
        <v>74</v>
      </c>
      <c r="C77" s="48" t="s">
        <v>70</v>
      </c>
      <c r="D77" s="75" t="s">
        <v>101</v>
      </c>
      <c r="E77" s="81" t="s">
        <v>101</v>
      </c>
      <c r="F77" s="28"/>
      <c r="G77" s="75" t="s">
        <v>101</v>
      </c>
      <c r="H77" s="28"/>
      <c r="I77" s="75">
        <v>6.45</v>
      </c>
      <c r="J77" s="81">
        <v>6.45</v>
      </c>
      <c r="K77" s="28">
        <f t="shared" si="0"/>
        <v>0</v>
      </c>
      <c r="L77" s="75">
        <v>6.45</v>
      </c>
      <c r="M77" s="28">
        <f>L77*100/J77-100</f>
        <v>0</v>
      </c>
    </row>
    <row r="78" spans="2:13" ht="15">
      <c r="B78" s="47" t="s">
        <v>75</v>
      </c>
      <c r="C78" s="48"/>
      <c r="D78" s="75"/>
      <c r="E78" s="81"/>
      <c r="F78" s="28"/>
      <c r="G78" s="81"/>
      <c r="H78" s="28"/>
      <c r="I78" s="75"/>
      <c r="J78" s="81"/>
      <c r="K78" s="28"/>
      <c r="L78" s="81"/>
      <c r="M78" s="28"/>
    </row>
    <row r="79" spans="2:13" ht="15">
      <c r="B79" s="51" t="s">
        <v>76</v>
      </c>
      <c r="C79" s="52" t="s">
        <v>24</v>
      </c>
      <c r="D79" s="81">
        <v>5.8</v>
      </c>
      <c r="E79" s="81">
        <v>5.8</v>
      </c>
      <c r="F79" s="28">
        <f>E79*100/D79-100</f>
        <v>0</v>
      </c>
      <c r="G79" s="75" t="s">
        <v>101</v>
      </c>
      <c r="H79" s="28"/>
      <c r="I79" s="81" t="s">
        <v>101</v>
      </c>
      <c r="J79" s="81" t="s">
        <v>101</v>
      </c>
      <c r="K79" s="28"/>
      <c r="L79" s="75" t="s">
        <v>101</v>
      </c>
      <c r="M79" s="28"/>
    </row>
    <row r="80" spans="2:13" ht="15">
      <c r="B80" s="47" t="s">
        <v>77</v>
      </c>
      <c r="C80" s="48" t="s">
        <v>24</v>
      </c>
      <c r="D80" s="75">
        <v>5</v>
      </c>
      <c r="E80" s="81" t="s">
        <v>101</v>
      </c>
      <c r="F80" s="28"/>
      <c r="G80" s="75" t="s">
        <v>102</v>
      </c>
      <c r="H80" s="28"/>
      <c r="I80" s="75" t="s">
        <v>101</v>
      </c>
      <c r="J80" s="81" t="s">
        <v>101</v>
      </c>
      <c r="K80" s="28"/>
      <c r="L80" s="75" t="s">
        <v>102</v>
      </c>
      <c r="M80" s="28"/>
    </row>
    <row r="81" spans="2:13" ht="15">
      <c r="B81" s="47" t="s">
        <v>78</v>
      </c>
      <c r="C81" s="48" t="s">
        <v>79</v>
      </c>
      <c r="D81" s="75">
        <v>5.32</v>
      </c>
      <c r="E81" s="81">
        <v>5.32</v>
      </c>
      <c r="F81" s="28">
        <f>E81*100/D81-100</f>
        <v>0</v>
      </c>
      <c r="G81" s="75" t="s">
        <v>102</v>
      </c>
      <c r="H81" s="28"/>
      <c r="I81" s="75" t="s">
        <v>101</v>
      </c>
      <c r="J81" s="81" t="s">
        <v>101</v>
      </c>
      <c r="K81" s="28"/>
      <c r="L81" s="75" t="s">
        <v>102</v>
      </c>
      <c r="M81" s="28"/>
    </row>
    <row r="82" spans="2:13" ht="15">
      <c r="B82" s="47" t="s">
        <v>80</v>
      </c>
      <c r="C82" s="48" t="s">
        <v>24</v>
      </c>
      <c r="D82" s="75" t="s">
        <v>101</v>
      </c>
      <c r="E82" s="81" t="s">
        <v>101</v>
      </c>
      <c r="F82" s="28"/>
      <c r="G82" s="75" t="s">
        <v>102</v>
      </c>
      <c r="H82" s="28"/>
      <c r="I82" s="75">
        <v>5.9</v>
      </c>
      <c r="J82" s="81" t="s">
        <v>101</v>
      </c>
      <c r="K82" s="28"/>
      <c r="L82" s="75" t="s">
        <v>102</v>
      </c>
      <c r="M82" s="28"/>
    </row>
    <row r="83" spans="2:13" ht="15">
      <c r="B83" s="47" t="s">
        <v>81</v>
      </c>
      <c r="C83" s="48" t="s">
        <v>24</v>
      </c>
      <c r="D83" s="75" t="s">
        <v>101</v>
      </c>
      <c r="E83" s="81" t="s">
        <v>101</v>
      </c>
      <c r="F83" s="28"/>
      <c r="G83" s="75" t="s">
        <v>102</v>
      </c>
      <c r="H83" s="28"/>
      <c r="I83" s="75">
        <v>7.05</v>
      </c>
      <c r="J83" s="81">
        <v>7.05</v>
      </c>
      <c r="K83" s="28">
        <f t="shared" si="0"/>
        <v>0</v>
      </c>
      <c r="L83" s="75">
        <v>8.1</v>
      </c>
      <c r="M83" s="28">
        <f>L83*100/J83-100</f>
        <v>14.893617021276597</v>
      </c>
    </row>
    <row r="84" spans="2:13" ht="15">
      <c r="B84" s="55" t="s">
        <v>82</v>
      </c>
      <c r="C84" s="52"/>
      <c r="D84" s="81"/>
      <c r="E84" s="81"/>
      <c r="F84" s="28"/>
      <c r="G84" s="81"/>
      <c r="H84" s="28"/>
      <c r="I84" s="81"/>
      <c r="J84" s="81"/>
      <c r="K84" s="28"/>
      <c r="L84" s="81"/>
      <c r="M84" s="28"/>
    </row>
    <row r="85" spans="2:13" ht="15">
      <c r="B85" s="47" t="s">
        <v>83</v>
      </c>
      <c r="C85" s="48" t="s">
        <v>84</v>
      </c>
      <c r="D85" s="75">
        <v>2.8</v>
      </c>
      <c r="E85" s="81">
        <v>2.8</v>
      </c>
      <c r="F85" s="28">
        <f>E85*100/D85-100</f>
        <v>0</v>
      </c>
      <c r="G85" s="75">
        <v>2.8</v>
      </c>
      <c r="H85" s="28">
        <f>G85*100/E85-100</f>
        <v>0</v>
      </c>
      <c r="I85" s="75" t="s">
        <v>122</v>
      </c>
      <c r="J85" s="81" t="s">
        <v>122</v>
      </c>
      <c r="K85" s="28"/>
      <c r="L85" s="75" t="s">
        <v>122</v>
      </c>
      <c r="M85" s="28"/>
    </row>
    <row r="86" spans="2:13" ht="30">
      <c r="B86" s="47" t="s">
        <v>85</v>
      </c>
      <c r="C86" s="48" t="s">
        <v>84</v>
      </c>
      <c r="D86" s="75">
        <v>2.4</v>
      </c>
      <c r="E86" s="81">
        <v>2.4</v>
      </c>
      <c r="F86" s="28">
        <f>E86*100/D86-100</f>
        <v>0</v>
      </c>
      <c r="G86" s="75">
        <v>2.4</v>
      </c>
      <c r="H86" s="28">
        <f>G86*100/E86-100</f>
        <v>0</v>
      </c>
      <c r="I86" s="75" t="s">
        <v>101</v>
      </c>
      <c r="J86" s="81" t="s">
        <v>101</v>
      </c>
      <c r="K86" s="28"/>
      <c r="L86" s="75" t="s">
        <v>101</v>
      </c>
      <c r="M86" s="28"/>
    </row>
    <row r="87" spans="2:13" ht="30">
      <c r="B87" s="47" t="s">
        <v>86</v>
      </c>
      <c r="C87" s="48" t="s">
        <v>84</v>
      </c>
      <c r="D87" s="75">
        <v>2.4</v>
      </c>
      <c r="E87" s="81">
        <v>2.4</v>
      </c>
      <c r="F87" s="28">
        <f>E87*100/D87-100</f>
        <v>0</v>
      </c>
      <c r="G87" s="75" t="s">
        <v>102</v>
      </c>
      <c r="H87" s="28"/>
      <c r="I87" s="75" t="s">
        <v>101</v>
      </c>
      <c r="J87" s="81" t="s">
        <v>101</v>
      </c>
      <c r="K87" s="28"/>
      <c r="L87" s="75" t="s">
        <v>101</v>
      </c>
      <c r="M87" s="28"/>
    </row>
    <row r="88" spans="2:13" ht="30">
      <c r="B88" s="47" t="s">
        <v>87</v>
      </c>
      <c r="C88" s="48" t="s">
        <v>84</v>
      </c>
      <c r="D88" s="75" t="s">
        <v>122</v>
      </c>
      <c r="E88" s="81" t="s">
        <v>122</v>
      </c>
      <c r="F88" s="28"/>
      <c r="G88" s="75" t="s">
        <v>122</v>
      </c>
      <c r="H88" s="28"/>
      <c r="I88" s="75">
        <v>2.25</v>
      </c>
      <c r="J88" s="81">
        <v>2.25</v>
      </c>
      <c r="K88" s="28">
        <f t="shared" si="0"/>
        <v>0</v>
      </c>
      <c r="L88" s="75" t="s">
        <v>102</v>
      </c>
      <c r="M88" s="28"/>
    </row>
    <row r="89" spans="2:13" ht="30">
      <c r="B89" s="47" t="s">
        <v>88</v>
      </c>
      <c r="C89" s="48" t="s">
        <v>84</v>
      </c>
      <c r="D89" s="75" t="s">
        <v>101</v>
      </c>
      <c r="E89" s="81" t="s">
        <v>101</v>
      </c>
      <c r="F89" s="28"/>
      <c r="G89" s="75" t="s">
        <v>101</v>
      </c>
      <c r="H89" s="28"/>
      <c r="I89" s="75">
        <v>4.3</v>
      </c>
      <c r="J89" s="81">
        <v>4.3</v>
      </c>
      <c r="K89" s="28">
        <f t="shared" si="0"/>
        <v>0</v>
      </c>
      <c r="L89" s="75">
        <v>4.3</v>
      </c>
      <c r="M89" s="28">
        <f>L89*100/J89-100</f>
        <v>0</v>
      </c>
    </row>
    <row r="90" spans="2:13" ht="30">
      <c r="B90" s="47" t="s">
        <v>89</v>
      </c>
      <c r="C90" s="48" t="s">
        <v>84</v>
      </c>
      <c r="D90" s="75" t="s">
        <v>101</v>
      </c>
      <c r="E90" s="81" t="s">
        <v>101</v>
      </c>
      <c r="F90" s="28"/>
      <c r="G90" s="75" t="s">
        <v>101</v>
      </c>
      <c r="H90" s="28"/>
      <c r="I90" s="75">
        <v>4.75</v>
      </c>
      <c r="J90" s="81">
        <v>4.75</v>
      </c>
      <c r="K90" s="28">
        <f t="shared" si="0"/>
        <v>0</v>
      </c>
      <c r="L90" s="75">
        <v>5.8</v>
      </c>
      <c r="M90" s="28">
        <f>L90*100/J90-100</f>
        <v>22.10526315789474</v>
      </c>
    </row>
    <row r="91" spans="2:13" ht="15">
      <c r="B91" s="47" t="s">
        <v>90</v>
      </c>
      <c r="C91" s="48" t="s">
        <v>84</v>
      </c>
      <c r="D91" s="75" t="s">
        <v>101</v>
      </c>
      <c r="E91" s="81" t="s">
        <v>101</v>
      </c>
      <c r="F91" s="28"/>
      <c r="G91" s="75" t="s">
        <v>101</v>
      </c>
      <c r="H91" s="28"/>
      <c r="I91" s="75">
        <v>4.7</v>
      </c>
      <c r="J91" s="81">
        <v>4.7</v>
      </c>
      <c r="K91" s="28">
        <f t="shared" si="0"/>
        <v>0</v>
      </c>
      <c r="L91" s="75">
        <v>4.7</v>
      </c>
      <c r="M91" s="28">
        <f>L91*100/J91-100</f>
        <v>0</v>
      </c>
    </row>
    <row r="92" spans="2:13" ht="15">
      <c r="B92" s="47" t="s">
        <v>91</v>
      </c>
      <c r="C92" s="48" t="s">
        <v>84</v>
      </c>
      <c r="D92" s="75" t="s">
        <v>101</v>
      </c>
      <c r="E92" s="81" t="s">
        <v>101</v>
      </c>
      <c r="F92" s="28"/>
      <c r="G92" s="75" t="s">
        <v>101</v>
      </c>
      <c r="H92" s="28"/>
      <c r="I92" s="75">
        <v>4.25</v>
      </c>
      <c r="J92" s="81">
        <v>4.25</v>
      </c>
      <c r="K92" s="28">
        <f t="shared" si="0"/>
        <v>0</v>
      </c>
      <c r="L92" s="75">
        <v>4.25</v>
      </c>
      <c r="M92" s="28">
        <f>L92*100/J92-100</f>
        <v>0</v>
      </c>
    </row>
    <row r="93" spans="2:13" ht="15">
      <c r="B93" s="47" t="s">
        <v>119</v>
      </c>
      <c r="C93" s="48" t="s">
        <v>84</v>
      </c>
      <c r="D93" s="75" t="s">
        <v>101</v>
      </c>
      <c r="E93" s="81" t="s">
        <v>101</v>
      </c>
      <c r="F93" s="28"/>
      <c r="G93" s="75" t="s">
        <v>101</v>
      </c>
      <c r="H93" s="28"/>
      <c r="I93" s="75">
        <v>3.35</v>
      </c>
      <c r="J93" s="81">
        <v>3.35</v>
      </c>
      <c r="K93" s="28">
        <f t="shared" si="0"/>
        <v>0</v>
      </c>
      <c r="L93" s="75">
        <v>3.35</v>
      </c>
      <c r="M93" s="28">
        <f>L93*100/J93-100</f>
        <v>0</v>
      </c>
    </row>
    <row r="94" ht="12.75">
      <c r="D94" s="61"/>
    </row>
    <row r="95" ht="12.75">
      <c r="D95" s="62"/>
    </row>
  </sheetData>
  <mergeCells count="5">
    <mergeCell ref="B2:K2"/>
    <mergeCell ref="B4:B5"/>
    <mergeCell ref="C4:C5"/>
    <mergeCell ref="D4:H4"/>
    <mergeCell ref="I4:M4"/>
  </mergeCells>
  <printOptions/>
  <pageMargins left="0.31" right="0.25" top="0.24" bottom="0.23" header="0.2" footer="0.21"/>
  <pageSetup fitToHeight="3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3"/>
  <sheetViews>
    <sheetView workbookViewId="0" topLeftCell="A1">
      <selection activeCell="B2" sqref="B2:R13"/>
    </sheetView>
  </sheetViews>
  <sheetFormatPr defaultColWidth="9.140625" defaultRowHeight="12.75"/>
  <cols>
    <col min="1" max="1" width="4.57421875" style="1" customWidth="1"/>
    <col min="2" max="2" width="43.00390625" style="1" customWidth="1"/>
    <col min="3" max="3" width="10.421875" style="1" customWidth="1"/>
    <col min="4" max="4" width="12.7109375" style="1" customWidth="1"/>
    <col min="5" max="8" width="12.8515625" style="1" customWidth="1"/>
    <col min="9" max="9" width="14.28125" style="1" customWidth="1"/>
    <col min="10" max="13" width="12.00390625" style="1" customWidth="1"/>
    <col min="14" max="14" width="13.28125" style="1" customWidth="1"/>
    <col min="15" max="15" width="12.8515625" style="1" customWidth="1"/>
    <col min="16" max="18" width="12.421875" style="1" customWidth="1"/>
    <col min="19" max="16384" width="9.140625" style="1" customWidth="1"/>
  </cols>
  <sheetData>
    <row r="2" spans="2:18" ht="29.25" customHeight="1">
      <c r="B2" s="95" t="s">
        <v>165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60"/>
      <c r="R2" s="60"/>
    </row>
    <row r="4" spans="2:8" ht="15">
      <c r="B4" s="16"/>
      <c r="C4" s="11"/>
      <c r="D4" s="14"/>
      <c r="E4" s="27"/>
      <c r="F4" s="27"/>
      <c r="G4" s="27"/>
      <c r="H4" s="27"/>
    </row>
    <row r="5" spans="2:18" ht="30" customHeight="1">
      <c r="B5" s="31" t="s">
        <v>92</v>
      </c>
      <c r="C5" s="30" t="s">
        <v>1</v>
      </c>
      <c r="D5" s="103" t="s">
        <v>105</v>
      </c>
      <c r="E5" s="104"/>
      <c r="F5" s="104"/>
      <c r="G5" s="104"/>
      <c r="H5" s="105"/>
      <c r="I5" s="103" t="s">
        <v>107</v>
      </c>
      <c r="J5" s="104"/>
      <c r="K5" s="104"/>
      <c r="L5" s="104"/>
      <c r="M5" s="105"/>
      <c r="N5" s="106" t="s">
        <v>108</v>
      </c>
      <c r="O5" s="107"/>
      <c r="P5" s="107"/>
      <c r="Q5" s="107"/>
      <c r="R5" s="108"/>
    </row>
    <row r="6" spans="2:18" ht="45">
      <c r="B6" s="3" t="s">
        <v>93</v>
      </c>
      <c r="C6" s="3"/>
      <c r="D6" s="7" t="s">
        <v>117</v>
      </c>
      <c r="E6" s="7" t="s">
        <v>120</v>
      </c>
      <c r="F6" s="7" t="s">
        <v>109</v>
      </c>
      <c r="G6" s="7" t="s">
        <v>163</v>
      </c>
      <c r="H6" s="7" t="s">
        <v>109</v>
      </c>
      <c r="I6" s="40" t="s">
        <v>117</v>
      </c>
      <c r="J6" s="7" t="s">
        <v>120</v>
      </c>
      <c r="K6" s="7" t="s">
        <v>109</v>
      </c>
      <c r="L6" s="7" t="s">
        <v>163</v>
      </c>
      <c r="M6" s="7" t="s">
        <v>109</v>
      </c>
      <c r="N6" s="40" t="s">
        <v>117</v>
      </c>
      <c r="O6" s="7" t="s">
        <v>120</v>
      </c>
      <c r="P6" s="7" t="s">
        <v>109</v>
      </c>
      <c r="Q6" s="7" t="s">
        <v>163</v>
      </c>
      <c r="R6" s="7" t="s">
        <v>109</v>
      </c>
    </row>
    <row r="7" spans="2:18" ht="15">
      <c r="B7" s="5" t="s">
        <v>94</v>
      </c>
      <c r="C7" s="13" t="s">
        <v>24</v>
      </c>
      <c r="D7" s="75">
        <v>9.7</v>
      </c>
      <c r="E7" s="75">
        <v>9.7</v>
      </c>
      <c r="F7" s="63">
        <f>E7*100/D7-100</f>
        <v>0</v>
      </c>
      <c r="G7" s="75">
        <v>9.7</v>
      </c>
      <c r="H7" s="63">
        <f>G7*100/E7-100</f>
        <v>0</v>
      </c>
      <c r="I7" s="75">
        <v>12.45</v>
      </c>
      <c r="J7" s="75">
        <v>12.45</v>
      </c>
      <c r="K7" s="28">
        <f>J7*100/I7-100</f>
        <v>0</v>
      </c>
      <c r="L7" s="91">
        <v>9.9</v>
      </c>
      <c r="M7" s="28">
        <f>L7*100/J7-100</f>
        <v>-20.481927710843365</v>
      </c>
      <c r="N7" s="81">
        <v>9.7</v>
      </c>
      <c r="O7" s="81">
        <v>9.7</v>
      </c>
      <c r="P7" s="28">
        <f>O7*100/N7-100</f>
        <v>0</v>
      </c>
      <c r="Q7" s="81">
        <v>9.7</v>
      </c>
      <c r="R7" s="28">
        <f>Q7*100/O7-100</f>
        <v>0</v>
      </c>
    </row>
    <row r="8" spans="2:18" ht="15">
      <c r="B8" s="3" t="s">
        <v>95</v>
      </c>
      <c r="C8" s="13" t="s">
        <v>24</v>
      </c>
      <c r="D8" s="75">
        <v>9.9</v>
      </c>
      <c r="E8" s="75">
        <v>9.9</v>
      </c>
      <c r="F8" s="63">
        <f>E8*100/D8-100</f>
        <v>0</v>
      </c>
      <c r="G8" s="75">
        <v>9.9</v>
      </c>
      <c r="H8" s="63">
        <f>G8*100/E8-100</f>
        <v>0</v>
      </c>
      <c r="I8" s="75" t="s">
        <v>101</v>
      </c>
      <c r="J8" s="75" t="s">
        <v>101</v>
      </c>
      <c r="K8" s="28"/>
      <c r="L8" s="91" t="s">
        <v>102</v>
      </c>
      <c r="M8" s="28"/>
      <c r="N8" s="81" t="s">
        <v>101</v>
      </c>
      <c r="O8" s="81" t="s">
        <v>101</v>
      </c>
      <c r="P8" s="28"/>
      <c r="Q8" s="81" t="s">
        <v>101</v>
      </c>
      <c r="R8" s="28"/>
    </row>
    <row r="9" spans="2:18" ht="15">
      <c r="B9" s="3" t="s">
        <v>96</v>
      </c>
      <c r="C9" s="13" t="s">
        <v>24</v>
      </c>
      <c r="D9" s="75" t="s">
        <v>101</v>
      </c>
      <c r="E9" s="75" t="s">
        <v>101</v>
      </c>
      <c r="F9" s="63"/>
      <c r="G9" s="75" t="s">
        <v>101</v>
      </c>
      <c r="H9" s="63"/>
      <c r="I9" s="75">
        <v>12.8</v>
      </c>
      <c r="J9" s="75">
        <v>12.8</v>
      </c>
      <c r="K9" s="28">
        <f>J9*100/I9-100</f>
        <v>0</v>
      </c>
      <c r="L9" s="91">
        <v>10.25</v>
      </c>
      <c r="M9" s="28">
        <f>L9*100/J9-100</f>
        <v>-19.921875</v>
      </c>
      <c r="N9" s="81">
        <v>9.9</v>
      </c>
      <c r="O9" s="81">
        <v>9.9</v>
      </c>
      <c r="P9" s="28">
        <f>O9*100/N9-100</f>
        <v>0</v>
      </c>
      <c r="Q9" s="81">
        <v>9.9</v>
      </c>
      <c r="R9" s="28">
        <f>Q9*100/O9-100</f>
        <v>0</v>
      </c>
    </row>
    <row r="10" spans="2:18" ht="15">
      <c r="B10" s="2" t="s">
        <v>97</v>
      </c>
      <c r="C10" s="13"/>
      <c r="D10" s="75"/>
      <c r="E10" s="75"/>
      <c r="F10" s="63"/>
      <c r="G10" s="75"/>
      <c r="H10" s="63"/>
      <c r="I10" s="75" t="s">
        <v>101</v>
      </c>
      <c r="J10" s="75" t="s">
        <v>101</v>
      </c>
      <c r="K10" s="28"/>
      <c r="L10" s="91"/>
      <c r="M10" s="28"/>
      <c r="N10" s="75" t="s">
        <v>101</v>
      </c>
      <c r="O10" s="75" t="s">
        <v>101</v>
      </c>
      <c r="P10" s="28"/>
      <c r="Q10" s="81"/>
      <c r="R10" s="28"/>
    </row>
    <row r="11" spans="2:18" ht="15">
      <c r="B11" s="2" t="s">
        <v>98</v>
      </c>
      <c r="C11" s="13" t="s">
        <v>24</v>
      </c>
      <c r="D11" s="75">
        <v>8.1</v>
      </c>
      <c r="E11" s="75">
        <v>8.1</v>
      </c>
      <c r="F11" s="63">
        <f>E11*100/D11-100</f>
        <v>0</v>
      </c>
      <c r="G11" s="75">
        <v>8.1</v>
      </c>
      <c r="H11" s="63">
        <f>G11*100/E11-100</f>
        <v>0</v>
      </c>
      <c r="I11" s="75">
        <v>10.45</v>
      </c>
      <c r="J11" s="75">
        <v>10.45</v>
      </c>
      <c r="K11" s="28">
        <f>J11*100/I11-100</f>
        <v>0</v>
      </c>
      <c r="L11" s="91">
        <v>8.5</v>
      </c>
      <c r="M11" s="28">
        <f>L11*100/J11-100</f>
        <v>-18.660287081339703</v>
      </c>
      <c r="N11" s="81" t="s">
        <v>101</v>
      </c>
      <c r="O11" s="81" t="s">
        <v>101</v>
      </c>
      <c r="P11" s="28"/>
      <c r="Q11" s="81" t="s">
        <v>101</v>
      </c>
      <c r="R11" s="28"/>
    </row>
    <row r="12" spans="2:18" ht="15">
      <c r="B12" s="3" t="s">
        <v>99</v>
      </c>
      <c r="C12" s="13" t="s">
        <v>24</v>
      </c>
      <c r="D12" s="75" t="s">
        <v>101</v>
      </c>
      <c r="E12" s="75" t="s">
        <v>101</v>
      </c>
      <c r="F12" s="63"/>
      <c r="G12" s="75" t="s">
        <v>101</v>
      </c>
      <c r="H12" s="63"/>
      <c r="I12" s="75" t="s">
        <v>101</v>
      </c>
      <c r="J12" s="75" t="s">
        <v>101</v>
      </c>
      <c r="K12" s="28"/>
      <c r="L12" s="91" t="s">
        <v>102</v>
      </c>
      <c r="M12" s="28"/>
      <c r="N12" s="81" t="s">
        <v>101</v>
      </c>
      <c r="O12" s="81" t="s">
        <v>101</v>
      </c>
      <c r="P12" s="28"/>
      <c r="Q12" s="81" t="s">
        <v>101</v>
      </c>
      <c r="R12" s="28"/>
    </row>
    <row r="13" spans="2:18" ht="15">
      <c r="B13" s="3" t="s">
        <v>100</v>
      </c>
      <c r="C13" s="13" t="s">
        <v>24</v>
      </c>
      <c r="D13" s="75" t="s">
        <v>101</v>
      </c>
      <c r="E13" s="75" t="s">
        <v>101</v>
      </c>
      <c r="F13" s="63"/>
      <c r="G13" s="75" t="s">
        <v>101</v>
      </c>
      <c r="H13" s="63"/>
      <c r="I13" s="75" t="s">
        <v>101</v>
      </c>
      <c r="J13" s="75" t="s">
        <v>101</v>
      </c>
      <c r="K13" s="28"/>
      <c r="L13" s="91" t="s">
        <v>101</v>
      </c>
      <c r="M13" s="28"/>
      <c r="N13" s="81">
        <v>8.1</v>
      </c>
      <c r="O13" s="81">
        <v>8.1</v>
      </c>
      <c r="P13" s="28">
        <f>O13*100/N13-100</f>
        <v>0</v>
      </c>
      <c r="Q13" s="81">
        <v>8.1</v>
      </c>
      <c r="R13" s="28">
        <f>Q13*100/O13-100</f>
        <v>0</v>
      </c>
    </row>
  </sheetData>
  <mergeCells count="4">
    <mergeCell ref="B2:P2"/>
    <mergeCell ref="D5:H5"/>
    <mergeCell ref="I5:M5"/>
    <mergeCell ref="N5:R5"/>
  </mergeCells>
  <printOptions/>
  <pageMargins left="0.24" right="0.2" top="1" bottom="1" header="0.5" footer="0.5"/>
  <pageSetup fitToHeight="2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94"/>
  <sheetViews>
    <sheetView workbookViewId="0" topLeftCell="A1">
      <selection activeCell="B2" sqref="B2:H65"/>
    </sheetView>
  </sheetViews>
  <sheetFormatPr defaultColWidth="9.140625" defaultRowHeight="12.75"/>
  <cols>
    <col min="1" max="1" width="7.57421875" style="0" customWidth="1"/>
    <col min="2" max="2" width="39.57421875" style="0" customWidth="1"/>
    <col min="3" max="3" width="10.00390625" style="0" customWidth="1"/>
    <col min="4" max="4" width="13.140625" style="0" bestFit="1" customWidth="1"/>
    <col min="5" max="5" width="12.7109375" style="0" customWidth="1"/>
    <col min="6" max="6" width="11.00390625" style="0" customWidth="1"/>
    <col min="7" max="7" width="12.28125" style="0" bestFit="1" customWidth="1"/>
    <col min="8" max="8" width="11.00390625" style="0" customWidth="1"/>
    <col min="9" max="10" width="13.28125" style="0" bestFit="1" customWidth="1"/>
    <col min="11" max="12" width="13.28125" style="0" customWidth="1"/>
    <col min="13" max="15" width="12.140625" style="0" customWidth="1"/>
  </cols>
  <sheetData>
    <row r="2" spans="2:8" ht="48" customHeight="1">
      <c r="B2" s="109" t="s">
        <v>166</v>
      </c>
      <c r="C2" s="109"/>
      <c r="D2" s="109"/>
      <c r="E2" s="109"/>
      <c r="F2" s="109"/>
      <c r="G2" s="38"/>
      <c r="H2" s="38"/>
    </row>
    <row r="3" spans="2:15" ht="14.25">
      <c r="B3" s="110"/>
      <c r="C3" s="110"/>
      <c r="D3" s="110"/>
      <c r="E3" s="110"/>
      <c r="F3" s="110"/>
      <c r="G3" s="38"/>
      <c r="H3" s="38"/>
      <c r="I3" s="43"/>
      <c r="J3" s="43"/>
      <c r="K3" s="43"/>
      <c r="L3" s="43"/>
      <c r="M3" s="43"/>
      <c r="N3" s="38"/>
      <c r="O3" s="38"/>
    </row>
    <row r="4" spans="2:8" ht="12.75" customHeight="1">
      <c r="B4" s="96" t="s">
        <v>0</v>
      </c>
      <c r="C4" s="96" t="s">
        <v>1</v>
      </c>
      <c r="D4" s="106" t="s">
        <v>111</v>
      </c>
      <c r="E4" s="107"/>
      <c r="F4" s="107"/>
      <c r="G4" s="107"/>
      <c r="H4" s="108"/>
    </row>
    <row r="5" spans="2:8" ht="60" customHeight="1">
      <c r="B5" s="96"/>
      <c r="C5" s="96"/>
      <c r="D5" s="7" t="s">
        <v>117</v>
      </c>
      <c r="E5" s="7" t="s">
        <v>120</v>
      </c>
      <c r="F5" s="7" t="s">
        <v>109</v>
      </c>
      <c r="G5" s="7" t="s">
        <v>163</v>
      </c>
      <c r="H5" s="7" t="s">
        <v>109</v>
      </c>
    </row>
    <row r="6" spans="2:8" ht="15">
      <c r="B6" s="10">
        <v>1</v>
      </c>
      <c r="C6" s="10">
        <v>2</v>
      </c>
      <c r="D6" s="35">
        <v>3</v>
      </c>
      <c r="E6" s="21">
        <v>4</v>
      </c>
      <c r="F6" s="21">
        <v>5</v>
      </c>
      <c r="G6" s="21">
        <v>6</v>
      </c>
      <c r="H6" s="21">
        <v>7</v>
      </c>
    </row>
    <row r="7" spans="2:8" ht="15">
      <c r="B7" s="2" t="s">
        <v>2</v>
      </c>
      <c r="C7" s="64"/>
      <c r="D7" s="57"/>
      <c r="E7" s="29"/>
      <c r="F7" s="29"/>
      <c r="G7" s="29"/>
      <c r="H7" s="29"/>
    </row>
    <row r="8" spans="2:8" ht="15">
      <c r="B8" s="3" t="s">
        <v>3</v>
      </c>
      <c r="C8" s="13" t="s">
        <v>5</v>
      </c>
      <c r="D8" s="84" t="s">
        <v>122</v>
      </c>
      <c r="E8" s="84" t="s">
        <v>122</v>
      </c>
      <c r="F8" s="29"/>
      <c r="G8" s="84" t="s">
        <v>122</v>
      </c>
      <c r="H8" s="29"/>
    </row>
    <row r="9" spans="2:8" ht="15">
      <c r="B9" s="3" t="s">
        <v>7</v>
      </c>
      <c r="C9" s="13" t="s">
        <v>5</v>
      </c>
      <c r="D9" s="84" t="s">
        <v>122</v>
      </c>
      <c r="E9" s="84" t="s">
        <v>122</v>
      </c>
      <c r="F9" s="29"/>
      <c r="G9" s="84" t="s">
        <v>122</v>
      </c>
      <c r="H9" s="29"/>
    </row>
    <row r="10" spans="2:8" ht="15">
      <c r="B10" s="3" t="s">
        <v>8</v>
      </c>
      <c r="C10" s="13" t="s">
        <v>5</v>
      </c>
      <c r="D10" s="84" t="s">
        <v>122</v>
      </c>
      <c r="E10" s="84" t="s">
        <v>122</v>
      </c>
      <c r="F10" s="29"/>
      <c r="G10" s="84" t="s">
        <v>122</v>
      </c>
      <c r="H10" s="29"/>
    </row>
    <row r="11" spans="2:8" ht="30">
      <c r="B11" s="3" t="s">
        <v>9</v>
      </c>
      <c r="C11" s="13"/>
      <c r="D11" s="83"/>
      <c r="E11" s="83"/>
      <c r="F11" s="29"/>
      <c r="G11" s="84"/>
      <c r="H11" s="29"/>
    </row>
    <row r="12" spans="2:8" ht="15">
      <c r="B12" s="3" t="s">
        <v>123</v>
      </c>
      <c r="C12" s="13" t="s">
        <v>5</v>
      </c>
      <c r="D12" s="83">
        <v>16.5</v>
      </c>
      <c r="E12" s="83">
        <v>16.5</v>
      </c>
      <c r="F12" s="34">
        <f aca="true" t="shared" si="0" ref="F12:F65">E12*100/D12-100</f>
        <v>0</v>
      </c>
      <c r="G12" s="84">
        <v>16.5</v>
      </c>
      <c r="H12" s="29">
        <f aca="true" t="shared" si="1" ref="H12:H65">G12*100/E12-100</f>
        <v>0</v>
      </c>
    </row>
    <row r="13" spans="2:8" ht="15">
      <c r="B13" s="2" t="s">
        <v>14</v>
      </c>
      <c r="C13" s="13"/>
      <c r="D13" s="83"/>
      <c r="E13" s="83"/>
      <c r="F13" s="34"/>
      <c r="G13" s="84"/>
      <c r="H13" s="29"/>
    </row>
    <row r="14" spans="2:8" ht="15">
      <c r="B14" s="3" t="s">
        <v>124</v>
      </c>
      <c r="C14" s="13"/>
      <c r="D14" s="83"/>
      <c r="E14" s="83"/>
      <c r="F14" s="34"/>
      <c r="G14" s="84"/>
      <c r="H14" s="29"/>
    </row>
    <row r="15" spans="2:8" ht="15">
      <c r="B15" s="3" t="s">
        <v>125</v>
      </c>
      <c r="C15" s="13" t="s">
        <v>5</v>
      </c>
      <c r="D15" s="83">
        <v>41</v>
      </c>
      <c r="E15" s="83">
        <v>41</v>
      </c>
      <c r="F15" s="34">
        <f t="shared" si="0"/>
        <v>0</v>
      </c>
      <c r="G15" s="84">
        <v>41</v>
      </c>
      <c r="H15" s="29">
        <f t="shared" si="1"/>
        <v>0</v>
      </c>
    </row>
    <row r="16" spans="2:8" ht="15">
      <c r="B16" s="3" t="s">
        <v>126</v>
      </c>
      <c r="C16" s="13" t="s">
        <v>5</v>
      </c>
      <c r="D16" s="83">
        <v>41</v>
      </c>
      <c r="E16" s="83">
        <v>41</v>
      </c>
      <c r="F16" s="34">
        <f t="shared" si="0"/>
        <v>0</v>
      </c>
      <c r="G16" s="84">
        <v>41</v>
      </c>
      <c r="H16" s="29">
        <f t="shared" si="1"/>
        <v>0</v>
      </c>
    </row>
    <row r="17" spans="2:8" ht="15">
      <c r="B17" s="3" t="s">
        <v>127</v>
      </c>
      <c r="C17" s="13" t="s">
        <v>5</v>
      </c>
      <c r="D17" s="83">
        <v>39</v>
      </c>
      <c r="E17" s="83">
        <v>39</v>
      </c>
      <c r="F17" s="34">
        <f t="shared" si="0"/>
        <v>0</v>
      </c>
      <c r="G17" s="84">
        <v>39</v>
      </c>
      <c r="H17" s="29">
        <f t="shared" si="1"/>
        <v>0</v>
      </c>
    </row>
    <row r="18" spans="2:8" ht="15">
      <c r="B18" s="3" t="s">
        <v>20</v>
      </c>
      <c r="C18" s="13" t="s">
        <v>5</v>
      </c>
      <c r="D18" s="83">
        <v>27</v>
      </c>
      <c r="E18" s="83">
        <v>27</v>
      </c>
      <c r="F18" s="34">
        <f t="shared" si="0"/>
        <v>0</v>
      </c>
      <c r="G18" s="84">
        <v>27</v>
      </c>
      <c r="H18" s="29">
        <f t="shared" si="1"/>
        <v>0</v>
      </c>
    </row>
    <row r="19" spans="2:8" ht="15">
      <c r="B19" s="2" t="s">
        <v>21</v>
      </c>
      <c r="C19" s="13"/>
      <c r="D19" s="83"/>
      <c r="E19" s="83"/>
      <c r="F19" s="34"/>
      <c r="G19" s="84"/>
      <c r="H19" s="29"/>
    </row>
    <row r="20" spans="2:8" ht="15">
      <c r="B20" s="3" t="s">
        <v>22</v>
      </c>
      <c r="C20" s="13"/>
      <c r="D20" s="83"/>
      <c r="E20" s="83"/>
      <c r="F20" s="34"/>
      <c r="G20" s="84"/>
      <c r="H20" s="29"/>
    </row>
    <row r="21" spans="2:8" ht="15">
      <c r="B21" s="5" t="s">
        <v>23</v>
      </c>
      <c r="C21" s="13" t="s">
        <v>24</v>
      </c>
      <c r="D21" s="83">
        <v>7</v>
      </c>
      <c r="E21" s="83">
        <v>7</v>
      </c>
      <c r="F21" s="34">
        <f t="shared" si="0"/>
        <v>0</v>
      </c>
      <c r="G21" s="84">
        <v>7.6</v>
      </c>
      <c r="H21" s="29">
        <f t="shared" si="1"/>
        <v>8.57142857142857</v>
      </c>
    </row>
    <row r="22" spans="2:8" ht="15">
      <c r="B22" s="5" t="s">
        <v>26</v>
      </c>
      <c r="C22" s="13" t="s">
        <v>24</v>
      </c>
      <c r="D22" s="83">
        <v>11.11</v>
      </c>
      <c r="E22" s="83">
        <v>11.11</v>
      </c>
      <c r="F22" s="34">
        <f t="shared" si="0"/>
        <v>0</v>
      </c>
      <c r="G22" s="84">
        <v>15</v>
      </c>
      <c r="H22" s="29">
        <f t="shared" si="1"/>
        <v>35.013501350135016</v>
      </c>
    </row>
    <row r="23" spans="2:8" ht="15">
      <c r="B23" s="3" t="s">
        <v>27</v>
      </c>
      <c r="C23" s="13"/>
      <c r="D23" s="83"/>
      <c r="E23" s="83"/>
      <c r="F23" s="34"/>
      <c r="G23" s="84"/>
      <c r="H23" s="29"/>
    </row>
    <row r="24" spans="2:8" ht="15">
      <c r="B24" s="3" t="s">
        <v>28</v>
      </c>
      <c r="C24" s="13" t="s">
        <v>24</v>
      </c>
      <c r="D24" s="83">
        <v>9.6</v>
      </c>
      <c r="E24" s="83">
        <v>9.6</v>
      </c>
      <c r="F24" s="34">
        <f t="shared" si="0"/>
        <v>0</v>
      </c>
      <c r="G24" s="84">
        <v>10.6</v>
      </c>
      <c r="H24" s="29">
        <f t="shared" si="1"/>
        <v>10.416666666666671</v>
      </c>
    </row>
    <row r="25" spans="2:8" ht="15">
      <c r="B25" s="3" t="s">
        <v>23</v>
      </c>
      <c r="C25" s="13" t="s">
        <v>24</v>
      </c>
      <c r="D25" s="83">
        <v>10</v>
      </c>
      <c r="E25" s="83">
        <v>10</v>
      </c>
      <c r="F25" s="34">
        <f t="shared" si="0"/>
        <v>0</v>
      </c>
      <c r="G25" s="84">
        <v>11.6</v>
      </c>
      <c r="H25" s="29">
        <f t="shared" si="1"/>
        <v>16</v>
      </c>
    </row>
    <row r="26" spans="2:8" ht="15">
      <c r="B26" s="3" t="s">
        <v>31</v>
      </c>
      <c r="C26" s="13"/>
      <c r="D26" s="83"/>
      <c r="E26" s="83"/>
      <c r="F26" s="34"/>
      <c r="G26" s="84"/>
      <c r="H26" s="29"/>
    </row>
    <row r="27" spans="2:8" ht="15">
      <c r="B27" s="3" t="s">
        <v>32</v>
      </c>
      <c r="C27" s="13" t="s">
        <v>24</v>
      </c>
      <c r="D27" s="83">
        <v>28.25</v>
      </c>
      <c r="E27" s="83">
        <v>28.25</v>
      </c>
      <c r="F27" s="34">
        <f t="shared" si="0"/>
        <v>0</v>
      </c>
      <c r="G27" s="84">
        <v>30.75</v>
      </c>
      <c r="H27" s="29">
        <f t="shared" si="1"/>
        <v>8.849557522123888</v>
      </c>
    </row>
    <row r="28" spans="2:8" ht="15">
      <c r="B28" s="3" t="s">
        <v>128</v>
      </c>
      <c r="C28" s="13" t="s">
        <v>24</v>
      </c>
      <c r="D28" s="83">
        <v>41.67</v>
      </c>
      <c r="E28" s="83">
        <v>41.67</v>
      </c>
      <c r="F28" s="34">
        <f t="shared" si="0"/>
        <v>0</v>
      </c>
      <c r="G28" s="84">
        <v>45.33</v>
      </c>
      <c r="H28" s="29">
        <f t="shared" si="1"/>
        <v>8.783297336213096</v>
      </c>
    </row>
    <row r="29" spans="2:8" ht="15">
      <c r="B29" s="3" t="s">
        <v>35</v>
      </c>
      <c r="C29" s="13"/>
      <c r="D29" s="83"/>
      <c r="E29" s="83"/>
      <c r="F29" s="34"/>
      <c r="G29" s="84"/>
      <c r="H29" s="29"/>
    </row>
    <row r="30" spans="2:8" ht="15">
      <c r="B30" s="3" t="s">
        <v>129</v>
      </c>
      <c r="C30" s="13" t="s">
        <v>5</v>
      </c>
      <c r="D30" s="83">
        <v>57.5</v>
      </c>
      <c r="E30" s="83">
        <v>57.5</v>
      </c>
      <c r="F30" s="34">
        <f t="shared" si="0"/>
        <v>0</v>
      </c>
      <c r="G30" s="84" t="s">
        <v>102</v>
      </c>
      <c r="H30" s="29"/>
    </row>
    <row r="31" spans="2:8" ht="15">
      <c r="B31" s="3" t="s">
        <v>36</v>
      </c>
      <c r="C31" s="13" t="s">
        <v>5</v>
      </c>
      <c r="D31" s="83">
        <v>75</v>
      </c>
      <c r="E31" s="83">
        <v>75</v>
      </c>
      <c r="F31" s="34">
        <f t="shared" si="0"/>
        <v>0</v>
      </c>
      <c r="G31" s="84">
        <v>75</v>
      </c>
      <c r="H31" s="29">
        <f t="shared" si="1"/>
        <v>0</v>
      </c>
    </row>
    <row r="32" spans="2:8" ht="15">
      <c r="B32" s="5" t="s">
        <v>130</v>
      </c>
      <c r="C32" s="13" t="s">
        <v>5</v>
      </c>
      <c r="D32" s="83">
        <v>97.5</v>
      </c>
      <c r="E32" s="83">
        <v>97.5</v>
      </c>
      <c r="F32" s="34">
        <f t="shared" si="0"/>
        <v>0</v>
      </c>
      <c r="G32" s="84" t="s">
        <v>102</v>
      </c>
      <c r="H32" s="29"/>
    </row>
    <row r="33" spans="2:8" ht="15">
      <c r="B33" s="3" t="s">
        <v>41</v>
      </c>
      <c r="C33" s="13"/>
      <c r="D33" s="83"/>
      <c r="E33" s="83"/>
      <c r="F33" s="34"/>
      <c r="G33" s="84"/>
      <c r="H33" s="29"/>
    </row>
    <row r="34" spans="2:8" ht="15">
      <c r="B34" s="3" t="s">
        <v>42</v>
      </c>
      <c r="C34" s="13" t="s">
        <v>5</v>
      </c>
      <c r="D34" s="83">
        <v>46.4</v>
      </c>
      <c r="E34" s="83">
        <v>46.4</v>
      </c>
      <c r="F34" s="34">
        <f t="shared" si="0"/>
        <v>0</v>
      </c>
      <c r="G34" s="84">
        <v>50.8</v>
      </c>
      <c r="H34" s="29">
        <f t="shared" si="1"/>
        <v>9.482758620689665</v>
      </c>
    </row>
    <row r="35" spans="2:8" ht="15">
      <c r="B35" s="3" t="s">
        <v>131</v>
      </c>
      <c r="C35" s="13" t="s">
        <v>5</v>
      </c>
      <c r="D35" s="83">
        <v>46</v>
      </c>
      <c r="E35" s="83">
        <v>46</v>
      </c>
      <c r="F35" s="34">
        <f t="shared" si="0"/>
        <v>0</v>
      </c>
      <c r="G35" s="84">
        <v>50</v>
      </c>
      <c r="H35" s="29">
        <f t="shared" si="1"/>
        <v>8.695652173913047</v>
      </c>
    </row>
    <row r="36" spans="2:8" ht="15">
      <c r="B36" s="65" t="s">
        <v>45</v>
      </c>
      <c r="C36" s="13"/>
      <c r="D36" s="83"/>
      <c r="E36" s="83"/>
      <c r="F36" s="34"/>
      <c r="G36" s="84"/>
      <c r="H36" s="29"/>
    </row>
    <row r="37" spans="2:8" ht="15">
      <c r="B37" s="66" t="s">
        <v>46</v>
      </c>
      <c r="C37" s="13"/>
      <c r="D37" s="83"/>
      <c r="E37" s="83"/>
      <c r="F37" s="34"/>
      <c r="G37" s="84"/>
      <c r="H37" s="29"/>
    </row>
    <row r="38" spans="2:8" ht="15">
      <c r="B38" s="66" t="s">
        <v>132</v>
      </c>
      <c r="C38" s="13" t="s">
        <v>5</v>
      </c>
      <c r="D38" s="83">
        <v>7.5</v>
      </c>
      <c r="E38" s="83">
        <v>7.5</v>
      </c>
      <c r="F38" s="34">
        <f t="shared" si="0"/>
        <v>0</v>
      </c>
      <c r="G38" s="84">
        <v>7.5</v>
      </c>
      <c r="H38" s="29">
        <f t="shared" si="1"/>
        <v>0</v>
      </c>
    </row>
    <row r="39" spans="2:8" ht="15">
      <c r="B39" s="66" t="s">
        <v>132</v>
      </c>
      <c r="C39" s="13" t="s">
        <v>5</v>
      </c>
      <c r="D39" s="83">
        <v>11</v>
      </c>
      <c r="E39" s="83">
        <v>11</v>
      </c>
      <c r="F39" s="34">
        <f t="shared" si="0"/>
        <v>0</v>
      </c>
      <c r="G39" s="84" t="s">
        <v>102</v>
      </c>
      <c r="H39" s="29"/>
    </row>
    <row r="40" spans="2:8" ht="15">
      <c r="B40" s="66" t="s">
        <v>133</v>
      </c>
      <c r="C40" s="13" t="s">
        <v>5</v>
      </c>
      <c r="D40" s="83">
        <v>10</v>
      </c>
      <c r="E40" s="83">
        <v>10</v>
      </c>
      <c r="F40" s="34">
        <f t="shared" si="0"/>
        <v>0</v>
      </c>
      <c r="G40" s="84">
        <v>10</v>
      </c>
      <c r="H40" s="29">
        <f t="shared" si="1"/>
        <v>0</v>
      </c>
    </row>
    <row r="41" spans="2:8" ht="15">
      <c r="B41" s="66" t="s">
        <v>134</v>
      </c>
      <c r="C41" s="13" t="s">
        <v>5</v>
      </c>
      <c r="D41" s="83">
        <v>11</v>
      </c>
      <c r="E41" s="83">
        <v>11</v>
      </c>
      <c r="F41" s="34">
        <f t="shared" si="0"/>
        <v>0</v>
      </c>
      <c r="G41" s="84">
        <v>11</v>
      </c>
      <c r="H41" s="29">
        <f t="shared" si="1"/>
        <v>0</v>
      </c>
    </row>
    <row r="42" spans="2:8" ht="15">
      <c r="B42" s="2" t="s">
        <v>50</v>
      </c>
      <c r="C42" s="13"/>
      <c r="D42" s="83"/>
      <c r="E42" s="83"/>
      <c r="F42" s="34"/>
      <c r="G42" s="84"/>
      <c r="H42" s="29"/>
    </row>
    <row r="43" spans="2:8" ht="15">
      <c r="B43" s="3" t="s">
        <v>51</v>
      </c>
      <c r="C43" s="13"/>
      <c r="D43" s="83"/>
      <c r="E43" s="83"/>
      <c r="F43" s="34"/>
      <c r="G43" s="84"/>
      <c r="H43" s="29"/>
    </row>
    <row r="44" spans="2:8" ht="15">
      <c r="B44" s="3" t="s">
        <v>135</v>
      </c>
      <c r="C44" s="13" t="s">
        <v>5</v>
      </c>
      <c r="D44" s="83">
        <v>18</v>
      </c>
      <c r="E44" s="83">
        <v>18</v>
      </c>
      <c r="F44" s="34">
        <f t="shared" si="0"/>
        <v>0</v>
      </c>
      <c r="G44" s="84" t="s">
        <v>102</v>
      </c>
      <c r="H44" s="29"/>
    </row>
    <row r="45" spans="2:8" ht="15">
      <c r="B45" s="3" t="s">
        <v>136</v>
      </c>
      <c r="C45" s="13" t="s">
        <v>5</v>
      </c>
      <c r="D45" s="83">
        <v>19.5</v>
      </c>
      <c r="E45" s="83">
        <v>19.5</v>
      </c>
      <c r="F45" s="34">
        <f t="shared" si="0"/>
        <v>0</v>
      </c>
      <c r="G45" s="84" t="s">
        <v>102</v>
      </c>
      <c r="H45" s="29"/>
    </row>
    <row r="46" spans="2:8" ht="15">
      <c r="B46" s="3" t="s">
        <v>55</v>
      </c>
      <c r="C46" s="13"/>
      <c r="D46" s="83"/>
      <c r="E46" s="83"/>
      <c r="F46" s="34"/>
      <c r="G46" s="84"/>
      <c r="H46" s="29"/>
    </row>
    <row r="47" spans="2:8" ht="15">
      <c r="B47" s="3" t="s">
        <v>56</v>
      </c>
      <c r="C47" s="13" t="s">
        <v>5</v>
      </c>
      <c r="D47" s="83">
        <v>20.5</v>
      </c>
      <c r="E47" s="83">
        <v>20.5</v>
      </c>
      <c r="F47" s="34">
        <f t="shared" si="0"/>
        <v>0</v>
      </c>
      <c r="G47" s="84">
        <v>20.5</v>
      </c>
      <c r="H47" s="29">
        <f t="shared" si="1"/>
        <v>0</v>
      </c>
    </row>
    <row r="48" spans="2:8" ht="15">
      <c r="B48" s="3" t="s">
        <v>137</v>
      </c>
      <c r="C48" s="13" t="s">
        <v>5</v>
      </c>
      <c r="D48" s="83">
        <v>23.8</v>
      </c>
      <c r="E48" s="83">
        <v>23.8</v>
      </c>
      <c r="F48" s="34">
        <f t="shared" si="0"/>
        <v>0</v>
      </c>
      <c r="G48" s="84">
        <v>23.9</v>
      </c>
      <c r="H48" s="29">
        <f t="shared" si="1"/>
        <v>0.42016806722688216</v>
      </c>
    </row>
    <row r="49" spans="2:8" ht="15">
      <c r="B49" s="3" t="s">
        <v>57</v>
      </c>
      <c r="C49" s="13" t="s">
        <v>5</v>
      </c>
      <c r="D49" s="83">
        <v>21.5</v>
      </c>
      <c r="E49" s="83">
        <v>21.5</v>
      </c>
      <c r="F49" s="34">
        <f t="shared" si="0"/>
        <v>0</v>
      </c>
      <c r="G49" s="84">
        <v>21.5</v>
      </c>
      <c r="H49" s="29">
        <f t="shared" si="1"/>
        <v>0</v>
      </c>
    </row>
    <row r="50" spans="2:8" ht="15">
      <c r="B50" s="3" t="s">
        <v>61</v>
      </c>
      <c r="C50" s="13"/>
      <c r="D50" s="83"/>
      <c r="E50" s="83"/>
      <c r="F50" s="34"/>
      <c r="G50" s="84"/>
      <c r="H50" s="29"/>
    </row>
    <row r="51" spans="2:8" ht="15">
      <c r="B51" s="3" t="s">
        <v>138</v>
      </c>
      <c r="C51" s="13" t="s">
        <v>5</v>
      </c>
      <c r="D51" s="83">
        <v>28</v>
      </c>
      <c r="E51" s="83">
        <v>28</v>
      </c>
      <c r="F51" s="34">
        <f t="shared" si="0"/>
        <v>0</v>
      </c>
      <c r="G51" s="84" t="s">
        <v>102</v>
      </c>
      <c r="H51" s="29"/>
    </row>
    <row r="52" spans="2:8" ht="15">
      <c r="B52" s="3" t="s">
        <v>139</v>
      </c>
      <c r="C52" s="13" t="s">
        <v>5</v>
      </c>
      <c r="D52" s="83">
        <v>24</v>
      </c>
      <c r="E52" s="83">
        <v>24</v>
      </c>
      <c r="F52" s="34">
        <f t="shared" si="0"/>
        <v>0</v>
      </c>
      <c r="G52" s="84" t="s">
        <v>102</v>
      </c>
      <c r="H52" s="29"/>
    </row>
    <row r="53" spans="2:8" ht="15">
      <c r="B53" s="3" t="s">
        <v>140</v>
      </c>
      <c r="C53" s="13" t="s">
        <v>5</v>
      </c>
      <c r="D53" s="83">
        <v>23</v>
      </c>
      <c r="E53" s="83">
        <v>23</v>
      </c>
      <c r="F53" s="34">
        <f t="shared" si="0"/>
        <v>0</v>
      </c>
      <c r="G53" s="84" t="s">
        <v>102</v>
      </c>
      <c r="H53" s="29"/>
    </row>
    <row r="54" spans="2:8" ht="15">
      <c r="B54" s="15" t="s">
        <v>66</v>
      </c>
      <c r="C54" s="13"/>
      <c r="D54" s="83"/>
      <c r="E54" s="83"/>
      <c r="F54" s="34"/>
      <c r="G54" s="84"/>
      <c r="H54" s="29"/>
    </row>
    <row r="55" spans="2:8" ht="15">
      <c r="B55" s="5" t="s">
        <v>67</v>
      </c>
      <c r="C55" s="13"/>
      <c r="D55" s="83"/>
      <c r="E55" s="83"/>
      <c r="F55" s="34"/>
      <c r="G55" s="84"/>
      <c r="H55" s="29"/>
    </row>
    <row r="56" spans="2:8" ht="15">
      <c r="B56" s="5" t="s">
        <v>141</v>
      </c>
      <c r="C56" s="13" t="s">
        <v>142</v>
      </c>
      <c r="D56" s="83">
        <v>11</v>
      </c>
      <c r="E56" s="83">
        <v>11</v>
      </c>
      <c r="F56" s="34">
        <f t="shared" si="0"/>
        <v>0</v>
      </c>
      <c r="G56" s="84">
        <v>11</v>
      </c>
      <c r="H56" s="29">
        <f t="shared" si="1"/>
        <v>0</v>
      </c>
    </row>
    <row r="57" spans="2:8" ht="15">
      <c r="B57" s="5" t="s">
        <v>143</v>
      </c>
      <c r="C57" s="13" t="s">
        <v>142</v>
      </c>
      <c r="D57" s="83">
        <v>14</v>
      </c>
      <c r="E57" s="83">
        <v>14</v>
      </c>
      <c r="F57" s="34">
        <f t="shared" si="0"/>
        <v>0</v>
      </c>
      <c r="G57" s="84">
        <v>14</v>
      </c>
      <c r="H57" s="29">
        <f t="shared" si="1"/>
        <v>0</v>
      </c>
    </row>
    <row r="58" spans="2:8" ht="30">
      <c r="B58" s="5" t="s">
        <v>144</v>
      </c>
      <c r="C58" s="13" t="s">
        <v>142</v>
      </c>
      <c r="D58" s="83">
        <v>13</v>
      </c>
      <c r="E58" s="83">
        <v>13</v>
      </c>
      <c r="F58" s="34">
        <f t="shared" si="0"/>
        <v>0</v>
      </c>
      <c r="G58" s="84">
        <v>13</v>
      </c>
      <c r="H58" s="29">
        <f t="shared" si="1"/>
        <v>0</v>
      </c>
    </row>
    <row r="59" spans="2:8" ht="30">
      <c r="B59" s="5" t="s">
        <v>145</v>
      </c>
      <c r="C59" s="13" t="s">
        <v>142</v>
      </c>
      <c r="D59" s="83">
        <v>13</v>
      </c>
      <c r="E59" s="83">
        <v>13</v>
      </c>
      <c r="F59" s="34">
        <f t="shared" si="0"/>
        <v>0</v>
      </c>
      <c r="G59" s="84">
        <v>13</v>
      </c>
      <c r="H59" s="29">
        <f t="shared" si="1"/>
        <v>0</v>
      </c>
    </row>
    <row r="60" spans="2:8" ht="15">
      <c r="B60" s="5" t="s">
        <v>71</v>
      </c>
      <c r="C60" s="13" t="s">
        <v>142</v>
      </c>
      <c r="D60" s="83">
        <v>9.5</v>
      </c>
      <c r="E60" s="83">
        <v>9.5</v>
      </c>
      <c r="F60" s="34">
        <f t="shared" si="0"/>
        <v>0</v>
      </c>
      <c r="G60" s="84">
        <v>9.5</v>
      </c>
      <c r="H60" s="29">
        <f t="shared" si="1"/>
        <v>0</v>
      </c>
    </row>
    <row r="61" spans="2:8" ht="15">
      <c r="B61" s="3" t="s">
        <v>75</v>
      </c>
      <c r="C61" s="13"/>
      <c r="D61" s="83"/>
      <c r="E61" s="83"/>
      <c r="F61" s="34"/>
      <c r="G61" s="84"/>
      <c r="H61" s="29"/>
    </row>
    <row r="62" spans="2:8" ht="15">
      <c r="B62" s="5" t="s">
        <v>146</v>
      </c>
      <c r="C62" s="13" t="s">
        <v>142</v>
      </c>
      <c r="D62" s="83">
        <v>12</v>
      </c>
      <c r="E62" s="83">
        <v>12</v>
      </c>
      <c r="F62" s="34">
        <f t="shared" si="0"/>
        <v>0</v>
      </c>
      <c r="G62" s="84">
        <v>12</v>
      </c>
      <c r="H62" s="29">
        <f t="shared" si="1"/>
        <v>0</v>
      </c>
    </row>
    <row r="63" spans="2:8" ht="15">
      <c r="B63" s="2" t="s">
        <v>82</v>
      </c>
      <c r="C63" s="13"/>
      <c r="D63" s="83"/>
      <c r="E63" s="83"/>
      <c r="F63" s="34"/>
      <c r="G63" s="84"/>
      <c r="H63" s="29"/>
    </row>
    <row r="64" spans="2:8" ht="30">
      <c r="B64" s="3" t="s">
        <v>147</v>
      </c>
      <c r="C64" s="13" t="s">
        <v>84</v>
      </c>
      <c r="D64" s="83">
        <v>3.5</v>
      </c>
      <c r="E64" s="83">
        <v>3.5</v>
      </c>
      <c r="F64" s="34">
        <f t="shared" si="0"/>
        <v>0</v>
      </c>
      <c r="G64" s="84">
        <v>3.5</v>
      </c>
      <c r="H64" s="29">
        <f t="shared" si="1"/>
        <v>0</v>
      </c>
    </row>
    <row r="65" spans="2:8" ht="15">
      <c r="B65" s="3" t="s">
        <v>148</v>
      </c>
      <c r="C65" s="13" t="s">
        <v>84</v>
      </c>
      <c r="D65" s="83">
        <v>5</v>
      </c>
      <c r="E65" s="83">
        <v>5</v>
      </c>
      <c r="F65" s="34">
        <f t="shared" si="0"/>
        <v>0</v>
      </c>
      <c r="G65" s="84">
        <v>5</v>
      </c>
      <c r="H65" s="29">
        <f t="shared" si="1"/>
        <v>0</v>
      </c>
    </row>
    <row r="66" spans="2:8" ht="15">
      <c r="B66" s="67"/>
      <c r="C66" s="68"/>
      <c r="D66" s="69"/>
      <c r="E66" s="69"/>
      <c r="F66" s="69"/>
      <c r="G66" s="69"/>
      <c r="H66" s="69"/>
    </row>
    <row r="67" spans="2:8" ht="15">
      <c r="B67" s="67"/>
      <c r="C67" s="68"/>
      <c r="D67" s="69"/>
      <c r="E67" s="69"/>
      <c r="F67" s="69"/>
      <c r="G67" s="69"/>
      <c r="H67" s="69"/>
    </row>
    <row r="68" spans="2:8" ht="15">
      <c r="B68" s="67"/>
      <c r="C68" s="68"/>
      <c r="D68" s="69"/>
      <c r="E68" s="69"/>
      <c r="F68" s="69"/>
      <c r="G68" s="69"/>
      <c r="H68" s="69"/>
    </row>
    <row r="69" spans="2:8" ht="15">
      <c r="B69" s="67"/>
      <c r="C69" s="68"/>
      <c r="D69" s="69"/>
      <c r="E69" s="69"/>
      <c r="F69" s="69"/>
      <c r="G69" s="69"/>
      <c r="H69" s="69"/>
    </row>
    <row r="70" spans="2:8" ht="15">
      <c r="B70" s="70"/>
      <c r="C70" s="68"/>
      <c r="D70" s="69"/>
      <c r="E70" s="69"/>
      <c r="F70" s="69"/>
      <c r="G70" s="69"/>
      <c r="H70" s="69"/>
    </row>
    <row r="71" spans="2:8" ht="15">
      <c r="B71" s="67"/>
      <c r="C71" s="68"/>
      <c r="D71" s="69"/>
      <c r="E71" s="69"/>
      <c r="F71" s="69"/>
      <c r="G71" s="69"/>
      <c r="H71" s="69"/>
    </row>
    <row r="72" spans="2:8" ht="15">
      <c r="B72" s="67"/>
      <c r="C72" s="68"/>
      <c r="D72" s="69"/>
      <c r="E72" s="69"/>
      <c r="F72" s="69"/>
      <c r="G72" s="69"/>
      <c r="H72" s="69"/>
    </row>
    <row r="73" spans="2:8" ht="15">
      <c r="B73" s="71"/>
      <c r="C73" s="68"/>
      <c r="D73" s="69"/>
      <c r="E73" s="69"/>
      <c r="F73" s="69"/>
      <c r="G73" s="69"/>
      <c r="H73" s="69"/>
    </row>
    <row r="74" spans="2:8" ht="15">
      <c r="B74" s="71"/>
      <c r="C74" s="68"/>
      <c r="D74" s="69"/>
      <c r="E74" s="69"/>
      <c r="F74" s="69"/>
      <c r="G74" s="69"/>
      <c r="H74" s="69"/>
    </row>
    <row r="75" spans="2:8" ht="15">
      <c r="B75" s="67"/>
      <c r="C75" s="68"/>
      <c r="D75" s="69"/>
      <c r="E75" s="69"/>
      <c r="F75" s="69"/>
      <c r="G75" s="69"/>
      <c r="H75" s="69"/>
    </row>
    <row r="76" spans="2:8" ht="15">
      <c r="B76" s="71"/>
      <c r="C76" s="68"/>
      <c r="D76" s="69"/>
      <c r="E76" s="69"/>
      <c r="F76" s="69"/>
      <c r="G76" s="69"/>
      <c r="H76" s="69"/>
    </row>
    <row r="77" spans="2:8" ht="15">
      <c r="B77" s="67"/>
      <c r="C77" s="68"/>
      <c r="D77" s="69"/>
      <c r="E77" s="69"/>
      <c r="F77" s="69"/>
      <c r="G77" s="69"/>
      <c r="H77" s="69"/>
    </row>
    <row r="78" spans="2:8" ht="15">
      <c r="B78" s="67"/>
      <c r="C78" s="68"/>
      <c r="D78" s="69"/>
      <c r="E78" s="69"/>
      <c r="F78" s="69"/>
      <c r="G78" s="69"/>
      <c r="H78" s="69"/>
    </row>
    <row r="79" spans="2:8" ht="15">
      <c r="B79" s="71"/>
      <c r="C79" s="72"/>
      <c r="D79" s="69"/>
      <c r="E79" s="69"/>
      <c r="F79" s="69"/>
      <c r="G79" s="69"/>
      <c r="H79" s="69"/>
    </row>
    <row r="80" spans="2:8" ht="15">
      <c r="B80" s="67"/>
      <c r="C80" s="68"/>
      <c r="D80" s="69"/>
      <c r="E80" s="69"/>
      <c r="F80" s="69"/>
      <c r="G80" s="69"/>
      <c r="H80" s="69"/>
    </row>
    <row r="81" spans="2:8" ht="15">
      <c r="B81" s="67"/>
      <c r="C81" s="68"/>
      <c r="D81" s="69"/>
      <c r="E81" s="69"/>
      <c r="F81" s="69"/>
      <c r="G81" s="69"/>
      <c r="H81" s="69"/>
    </row>
    <row r="82" spans="2:8" ht="15">
      <c r="B82" s="67"/>
      <c r="C82" s="68"/>
      <c r="D82" s="69"/>
      <c r="E82" s="69"/>
      <c r="F82" s="69"/>
      <c r="G82" s="69"/>
      <c r="H82" s="69"/>
    </row>
    <row r="83" spans="2:8" ht="15">
      <c r="B83" s="67"/>
      <c r="C83" s="68"/>
      <c r="D83" s="69"/>
      <c r="E83" s="69"/>
      <c r="F83" s="69"/>
      <c r="G83" s="69"/>
      <c r="H83" s="69"/>
    </row>
    <row r="84" spans="2:8" ht="15">
      <c r="B84" s="73"/>
      <c r="C84" s="72"/>
      <c r="D84" s="69"/>
      <c r="E84" s="69"/>
      <c r="F84" s="69"/>
      <c r="G84" s="69"/>
      <c r="H84" s="69"/>
    </row>
    <row r="85" spans="2:8" ht="15">
      <c r="B85" s="67"/>
      <c r="C85" s="68"/>
      <c r="D85" s="69"/>
      <c r="E85" s="69"/>
      <c r="F85" s="69"/>
      <c r="G85" s="69"/>
      <c r="H85" s="69"/>
    </row>
    <row r="86" spans="2:8" ht="15">
      <c r="B86" s="67"/>
      <c r="C86" s="68"/>
      <c r="D86" s="69"/>
      <c r="E86" s="69"/>
      <c r="F86" s="69"/>
      <c r="G86" s="69"/>
      <c r="H86" s="69"/>
    </row>
    <row r="87" spans="2:8" ht="15">
      <c r="B87" s="67"/>
      <c r="C87" s="68"/>
      <c r="D87" s="69"/>
      <c r="E87" s="69"/>
      <c r="F87" s="69"/>
      <c r="G87" s="69"/>
      <c r="H87" s="69"/>
    </row>
    <row r="88" spans="2:8" ht="15">
      <c r="B88" s="67"/>
      <c r="C88" s="68"/>
      <c r="D88" s="69"/>
      <c r="E88" s="69"/>
      <c r="F88" s="69"/>
      <c r="G88" s="69"/>
      <c r="H88" s="69"/>
    </row>
    <row r="89" spans="2:8" ht="15">
      <c r="B89" s="67"/>
      <c r="C89" s="68"/>
      <c r="D89" s="69"/>
      <c r="E89" s="69"/>
      <c r="F89" s="69"/>
      <c r="G89" s="69"/>
      <c r="H89" s="69"/>
    </row>
    <row r="90" spans="2:8" ht="15">
      <c r="B90" s="67"/>
      <c r="C90" s="68"/>
      <c r="D90" s="69"/>
      <c r="E90" s="69"/>
      <c r="F90" s="69"/>
      <c r="G90" s="69"/>
      <c r="H90" s="69"/>
    </row>
    <row r="91" spans="2:8" ht="15">
      <c r="B91" s="67"/>
      <c r="C91" s="68"/>
      <c r="D91" s="69"/>
      <c r="E91" s="69"/>
      <c r="F91" s="69"/>
      <c r="G91" s="69"/>
      <c r="H91" s="69"/>
    </row>
    <row r="92" spans="2:8" ht="15">
      <c r="B92" s="67"/>
      <c r="C92" s="68"/>
      <c r="D92" s="69"/>
      <c r="E92" s="69"/>
      <c r="F92" s="69"/>
      <c r="G92" s="69"/>
      <c r="H92" s="69"/>
    </row>
    <row r="93" spans="2:8" ht="15">
      <c r="B93" s="67"/>
      <c r="C93" s="68"/>
      <c r="D93" s="69"/>
      <c r="E93" s="69"/>
      <c r="F93" s="69"/>
      <c r="G93" s="69"/>
      <c r="H93" s="69"/>
    </row>
    <row r="94" spans="2:8" ht="12.75">
      <c r="B94" s="69"/>
      <c r="C94" s="69"/>
      <c r="D94" s="69"/>
      <c r="E94" s="69"/>
      <c r="F94" s="69"/>
      <c r="G94" s="69"/>
      <c r="H94" s="69"/>
    </row>
  </sheetData>
  <mergeCells count="5">
    <mergeCell ref="B2:F2"/>
    <mergeCell ref="B4:B5"/>
    <mergeCell ref="C4:C5"/>
    <mergeCell ref="B3:F3"/>
    <mergeCell ref="D4:H4"/>
  </mergeCells>
  <printOptions/>
  <pageMargins left="0.38" right="0.3" top="0.38" bottom="0.31" header="0.2" footer="0.21"/>
  <pageSetup fitToHeight="3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T11"/>
  <sheetViews>
    <sheetView workbookViewId="0" topLeftCell="A1">
      <selection activeCell="B3" sqref="B3:M11"/>
    </sheetView>
  </sheetViews>
  <sheetFormatPr defaultColWidth="9.140625" defaultRowHeight="12.75"/>
  <cols>
    <col min="1" max="1" width="5.8515625" style="0" customWidth="1"/>
    <col min="2" max="2" width="39.57421875" style="0" customWidth="1"/>
    <col min="3" max="3" width="10.00390625" style="0" customWidth="1"/>
    <col min="4" max="4" width="13.140625" style="0" bestFit="1" customWidth="1"/>
    <col min="5" max="5" width="12.7109375" style="0" customWidth="1"/>
    <col min="6" max="8" width="11.00390625" style="0" customWidth="1"/>
    <col min="9" max="9" width="13.28125" style="0" customWidth="1"/>
    <col min="10" max="13" width="12.140625" style="0" customWidth="1"/>
  </cols>
  <sheetData>
    <row r="3" spans="2:20" s="1" customFormat="1" ht="29.25" customHeight="1">
      <c r="B3" s="95" t="s">
        <v>167</v>
      </c>
      <c r="C3" s="95"/>
      <c r="D3" s="95"/>
      <c r="E3" s="95"/>
      <c r="F3" s="95"/>
      <c r="G3" s="95"/>
      <c r="H3" s="95"/>
      <c r="I3" s="95"/>
      <c r="J3" s="95"/>
      <c r="K3" s="95"/>
      <c r="L3" s="60"/>
      <c r="M3" s="60"/>
      <c r="N3" s="42"/>
      <c r="O3" s="42"/>
      <c r="P3" s="42"/>
      <c r="Q3" s="42"/>
      <c r="R3" s="42"/>
      <c r="S3" s="39"/>
      <c r="T3" s="39"/>
    </row>
    <row r="4" spans="2:4" ht="15">
      <c r="B4" s="16"/>
      <c r="C4" s="11"/>
      <c r="D4" s="14"/>
    </row>
    <row r="5" spans="2:13" ht="15" customHeight="1">
      <c r="B5" s="17"/>
      <c r="C5" s="96" t="s">
        <v>1</v>
      </c>
      <c r="D5" s="103" t="s">
        <v>105</v>
      </c>
      <c r="E5" s="104"/>
      <c r="F5" s="104"/>
      <c r="G5" s="104"/>
      <c r="H5" s="104"/>
      <c r="I5" s="104" t="s">
        <v>112</v>
      </c>
      <c r="J5" s="104"/>
      <c r="K5" s="104"/>
      <c r="L5" s="104"/>
      <c r="M5" s="105"/>
    </row>
    <row r="6" spans="2:13" ht="93" customHeight="1">
      <c r="B6" s="18"/>
      <c r="C6" s="96"/>
      <c r="D6" s="7" t="s">
        <v>117</v>
      </c>
      <c r="E6" s="7" t="s">
        <v>120</v>
      </c>
      <c r="F6" s="7" t="s">
        <v>109</v>
      </c>
      <c r="G6" s="7" t="s">
        <v>163</v>
      </c>
      <c r="H6" s="7" t="s">
        <v>109</v>
      </c>
      <c r="I6" s="7" t="s">
        <v>117</v>
      </c>
      <c r="J6" s="7" t="s">
        <v>120</v>
      </c>
      <c r="K6" s="40" t="s">
        <v>109</v>
      </c>
      <c r="L6" s="7" t="s">
        <v>163</v>
      </c>
      <c r="M6" s="7" t="s">
        <v>109</v>
      </c>
    </row>
    <row r="7" spans="2:13" ht="15">
      <c r="B7" s="19" t="s">
        <v>92</v>
      </c>
      <c r="C7" s="4"/>
      <c r="D7" s="36"/>
      <c r="E7" s="21"/>
      <c r="F7" s="21"/>
      <c r="G7" s="21"/>
      <c r="H7" s="21"/>
      <c r="I7" s="21"/>
      <c r="J7" s="21"/>
      <c r="K7" s="92"/>
      <c r="L7" s="21"/>
      <c r="M7" s="21"/>
    </row>
    <row r="8" spans="2:13" ht="15">
      <c r="B8" s="3" t="s">
        <v>93</v>
      </c>
      <c r="C8" s="4"/>
      <c r="D8" s="36"/>
      <c r="E8" s="21"/>
      <c r="F8" s="21"/>
      <c r="G8" s="21"/>
      <c r="H8" s="21"/>
      <c r="I8" s="21"/>
      <c r="J8" s="21"/>
      <c r="K8" s="92"/>
      <c r="L8" s="21"/>
      <c r="M8" s="21"/>
    </row>
    <row r="9" spans="2:13" ht="30">
      <c r="B9" s="5" t="s">
        <v>94</v>
      </c>
      <c r="C9" s="4" t="s">
        <v>24</v>
      </c>
      <c r="D9" s="74">
        <v>9.7</v>
      </c>
      <c r="E9" s="74">
        <v>9.7</v>
      </c>
      <c r="F9" s="34">
        <f>E9*100/D9-100</f>
        <v>0</v>
      </c>
      <c r="G9" s="74" t="s">
        <v>101</v>
      </c>
      <c r="H9" s="34"/>
      <c r="I9" s="75">
        <v>10.5</v>
      </c>
      <c r="J9" s="75">
        <v>10.5</v>
      </c>
      <c r="K9" s="93">
        <f>J9*100/I9-100</f>
        <v>0</v>
      </c>
      <c r="L9" s="75">
        <v>10</v>
      </c>
      <c r="M9" s="34">
        <f>L9*100/J9-100</f>
        <v>-4.761904761904759</v>
      </c>
    </row>
    <row r="10" spans="2:13" ht="30">
      <c r="B10" s="3" t="s">
        <v>106</v>
      </c>
      <c r="C10" s="4" t="s">
        <v>24</v>
      </c>
      <c r="D10" s="74">
        <v>9.9</v>
      </c>
      <c r="E10" s="74">
        <v>9.9</v>
      </c>
      <c r="F10" s="34">
        <f>E10*100/D10-100</f>
        <v>0</v>
      </c>
      <c r="G10" s="74">
        <v>9.9</v>
      </c>
      <c r="H10" s="34">
        <f>G10*100/E10-100</f>
        <v>0</v>
      </c>
      <c r="I10" s="75">
        <v>10.7</v>
      </c>
      <c r="J10" s="75">
        <v>10.7</v>
      </c>
      <c r="K10" s="93">
        <f>J10*100/I10-100</f>
        <v>0</v>
      </c>
      <c r="L10" s="75">
        <v>10.2</v>
      </c>
      <c r="M10" s="34">
        <f>L10*100/J10-100</f>
        <v>-4.672897196261687</v>
      </c>
    </row>
    <row r="11" spans="2:13" ht="35.25" customHeight="1">
      <c r="B11" s="2" t="s">
        <v>110</v>
      </c>
      <c r="C11" s="4" t="s">
        <v>24</v>
      </c>
      <c r="D11" s="74">
        <v>8.1</v>
      </c>
      <c r="E11" s="74">
        <v>8.1</v>
      </c>
      <c r="F11" s="34">
        <f>E11*100/D11-100</f>
        <v>0</v>
      </c>
      <c r="G11" s="74">
        <v>8.1</v>
      </c>
      <c r="H11" s="34">
        <f>G11*100/E11-100</f>
        <v>0</v>
      </c>
      <c r="I11" s="75">
        <v>8.75</v>
      </c>
      <c r="J11" s="75">
        <v>8.75</v>
      </c>
      <c r="K11" s="93">
        <f>J11*100/I11-100</f>
        <v>0</v>
      </c>
      <c r="L11" s="75">
        <v>8.35</v>
      </c>
      <c r="M11" s="34">
        <f>L11*100/J11-100</f>
        <v>-4.571428571428569</v>
      </c>
    </row>
  </sheetData>
  <mergeCells count="4">
    <mergeCell ref="C5:C6"/>
    <mergeCell ref="B3:K3"/>
    <mergeCell ref="D5:H5"/>
    <mergeCell ref="I5:M5"/>
  </mergeCells>
  <printOptions/>
  <pageMargins left="0.2" right="0.2" top="1" bottom="1" header="0.5" footer="0.5"/>
  <pageSetup fitToHeight="2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93"/>
  <sheetViews>
    <sheetView workbookViewId="0" topLeftCell="A40">
      <selection activeCell="B2" sqref="B2:H50"/>
    </sheetView>
  </sheetViews>
  <sheetFormatPr defaultColWidth="9.140625" defaultRowHeight="12.75"/>
  <cols>
    <col min="1" max="1" width="7.00390625" style="0" customWidth="1"/>
    <col min="2" max="2" width="31.28125" style="0" customWidth="1"/>
    <col min="3" max="3" width="11.421875" style="0" customWidth="1"/>
    <col min="4" max="4" width="14.421875" style="0" customWidth="1"/>
    <col min="5" max="5" width="12.7109375" style="0" customWidth="1"/>
    <col min="6" max="8" width="12.8515625" style="0" customWidth="1"/>
    <col min="9" max="10" width="15.28125" style="0" customWidth="1"/>
    <col min="11" max="11" width="12.421875" style="0" customWidth="1"/>
    <col min="12" max="12" width="15.28125" style="0" customWidth="1"/>
    <col min="13" max="15" width="13.421875" style="0" customWidth="1"/>
  </cols>
  <sheetData>
    <row r="2" spans="2:15" ht="56.25" customHeight="1">
      <c r="B2" s="109" t="s">
        <v>168</v>
      </c>
      <c r="C2" s="109"/>
      <c r="D2" s="109"/>
      <c r="E2" s="109"/>
      <c r="F2" s="109"/>
      <c r="G2" s="38"/>
      <c r="H2" s="38"/>
      <c r="I2" s="43"/>
      <c r="J2" s="43"/>
      <c r="K2" s="43"/>
      <c r="L2" s="43"/>
      <c r="M2" s="43"/>
      <c r="N2" s="38"/>
      <c r="O2" s="38"/>
    </row>
    <row r="3" spans="2:15" ht="0.75" customHeight="1">
      <c r="B3" s="38"/>
      <c r="C3" s="38"/>
      <c r="D3" s="44"/>
      <c r="E3" s="44"/>
      <c r="F3" s="44"/>
      <c r="G3" s="38"/>
      <c r="H3" s="38"/>
      <c r="I3" s="43"/>
      <c r="J3" s="43"/>
      <c r="K3" s="43"/>
      <c r="L3" s="43"/>
      <c r="M3" s="43"/>
      <c r="N3" s="38"/>
      <c r="O3" s="38"/>
    </row>
    <row r="4" spans="2:8" ht="12.75" customHeight="1">
      <c r="B4" s="111" t="s">
        <v>0</v>
      </c>
      <c r="C4" s="113" t="s">
        <v>1</v>
      </c>
      <c r="D4" s="115" t="s">
        <v>113</v>
      </c>
      <c r="E4" s="107"/>
      <c r="F4" s="107"/>
      <c r="G4" s="107"/>
      <c r="H4" s="108"/>
    </row>
    <row r="5" spans="2:8" ht="94.5" customHeight="1">
      <c r="B5" s="112"/>
      <c r="C5" s="114"/>
      <c r="D5" s="33" t="s">
        <v>116</v>
      </c>
      <c r="E5" s="7" t="s">
        <v>117</v>
      </c>
      <c r="F5" s="7" t="s">
        <v>109</v>
      </c>
      <c r="G5" s="7" t="s">
        <v>163</v>
      </c>
      <c r="H5" s="7" t="s">
        <v>109</v>
      </c>
    </row>
    <row r="6" spans="2:8" ht="15">
      <c r="B6" s="9">
        <v>1</v>
      </c>
      <c r="C6" s="12">
        <v>2</v>
      </c>
      <c r="D6" s="20">
        <v>3</v>
      </c>
      <c r="E6" s="21">
        <v>4</v>
      </c>
      <c r="F6" s="21">
        <v>5</v>
      </c>
      <c r="G6" s="21">
        <v>6</v>
      </c>
      <c r="H6" s="21">
        <v>7</v>
      </c>
    </row>
    <row r="7" spans="2:8" ht="15">
      <c r="B7" s="45" t="s">
        <v>2</v>
      </c>
      <c r="C7" s="46"/>
      <c r="D7" s="58"/>
      <c r="E7" s="59"/>
      <c r="F7" s="59"/>
      <c r="G7" s="59"/>
      <c r="H7" s="59"/>
    </row>
    <row r="8" spans="2:8" ht="30">
      <c r="B8" s="47" t="s">
        <v>3</v>
      </c>
      <c r="C8" s="48" t="s">
        <v>5</v>
      </c>
      <c r="D8" s="75" t="s">
        <v>122</v>
      </c>
      <c r="E8" s="75" t="s">
        <v>122</v>
      </c>
      <c r="F8" s="59"/>
      <c r="G8" s="75" t="s">
        <v>122</v>
      </c>
      <c r="H8" s="59"/>
    </row>
    <row r="9" spans="2:8" ht="30">
      <c r="B9" s="47" t="s">
        <v>7</v>
      </c>
      <c r="C9" s="48"/>
      <c r="D9" s="75"/>
      <c r="E9" s="75"/>
      <c r="F9" s="59"/>
      <c r="G9" s="75"/>
      <c r="H9" s="59"/>
    </row>
    <row r="10" spans="2:8" ht="15">
      <c r="B10" s="47" t="s">
        <v>149</v>
      </c>
      <c r="C10" s="48" t="s">
        <v>5</v>
      </c>
      <c r="D10" s="75">
        <v>39.2</v>
      </c>
      <c r="E10" s="75">
        <v>39.2</v>
      </c>
      <c r="F10" s="59">
        <f>E10*100/D10-100</f>
        <v>0</v>
      </c>
      <c r="G10" s="75">
        <v>39.2</v>
      </c>
      <c r="H10" s="59">
        <f>G10*100/E10-100</f>
        <v>0</v>
      </c>
    </row>
    <row r="11" spans="2:8" ht="30">
      <c r="B11" s="47" t="s">
        <v>8</v>
      </c>
      <c r="C11" s="88"/>
      <c r="D11" s="75"/>
      <c r="E11" s="75"/>
      <c r="F11" s="59"/>
      <c r="G11" s="75"/>
      <c r="H11" s="59"/>
    </row>
    <row r="12" spans="2:8" ht="15">
      <c r="B12" s="47" t="s">
        <v>150</v>
      </c>
      <c r="C12" s="48" t="s">
        <v>5</v>
      </c>
      <c r="D12" s="75">
        <v>23</v>
      </c>
      <c r="E12" s="75">
        <v>23</v>
      </c>
      <c r="F12" s="59">
        <f>E12*100/D12-100</f>
        <v>0</v>
      </c>
      <c r="G12" s="75">
        <v>26</v>
      </c>
      <c r="H12" s="59">
        <f>G12*100/E12-100</f>
        <v>13.043478260869563</v>
      </c>
    </row>
    <row r="13" spans="2:8" ht="30">
      <c r="B13" s="47" t="s">
        <v>9</v>
      </c>
      <c r="C13" s="48"/>
      <c r="D13" s="75"/>
      <c r="E13" s="75"/>
      <c r="F13" s="59"/>
      <c r="G13" s="75"/>
      <c r="H13" s="59"/>
    </row>
    <row r="14" spans="2:8" ht="30">
      <c r="B14" s="47" t="s">
        <v>151</v>
      </c>
      <c r="C14" s="48" t="s">
        <v>5</v>
      </c>
      <c r="D14" s="75">
        <v>30.1</v>
      </c>
      <c r="E14" s="75">
        <v>30.1</v>
      </c>
      <c r="F14" s="59">
        <f>E14*100/D14-100</f>
        <v>0</v>
      </c>
      <c r="G14" s="75">
        <v>30.1</v>
      </c>
      <c r="H14" s="59">
        <f>G14*100/E14-100</f>
        <v>0</v>
      </c>
    </row>
    <row r="15" spans="2:8" ht="30">
      <c r="B15" s="47" t="s">
        <v>152</v>
      </c>
      <c r="C15" s="48" t="s">
        <v>5</v>
      </c>
      <c r="D15" s="75">
        <v>22.8</v>
      </c>
      <c r="E15" s="75">
        <v>22.8</v>
      </c>
      <c r="F15" s="59">
        <f>E15*100/D15-100</f>
        <v>0</v>
      </c>
      <c r="G15" s="75">
        <v>22.8</v>
      </c>
      <c r="H15" s="59">
        <f>G15*100/E15-100</f>
        <v>0</v>
      </c>
    </row>
    <row r="16" spans="2:8" ht="15">
      <c r="B16" s="45" t="s">
        <v>14</v>
      </c>
      <c r="C16" s="48"/>
      <c r="D16" s="75"/>
      <c r="E16" s="75"/>
      <c r="F16" s="59"/>
      <c r="G16" s="75"/>
      <c r="H16" s="59"/>
    </row>
    <row r="17" spans="2:8" ht="15">
      <c r="B17" s="47" t="s">
        <v>15</v>
      </c>
      <c r="C17" s="48"/>
      <c r="D17" s="75"/>
      <c r="E17" s="75"/>
      <c r="F17" s="59"/>
      <c r="G17" s="75"/>
      <c r="H17" s="59"/>
    </row>
    <row r="18" spans="2:8" ht="15">
      <c r="B18" s="47" t="s">
        <v>125</v>
      </c>
      <c r="C18" s="48" t="s">
        <v>5</v>
      </c>
      <c r="D18" s="75">
        <v>44.9</v>
      </c>
      <c r="E18" s="75">
        <v>44.9</v>
      </c>
      <c r="F18" s="59">
        <f>E18*100/D18-100</f>
        <v>0</v>
      </c>
      <c r="G18" s="75">
        <v>44.9</v>
      </c>
      <c r="H18" s="59">
        <f>G18*100/E18-100</f>
        <v>0</v>
      </c>
    </row>
    <row r="19" spans="2:8" ht="15">
      <c r="B19" s="47" t="s">
        <v>153</v>
      </c>
      <c r="C19" s="48" t="s">
        <v>5</v>
      </c>
      <c r="D19" s="75">
        <v>43.1</v>
      </c>
      <c r="E19" s="75">
        <v>43.1</v>
      </c>
      <c r="F19" s="59">
        <f>E19*100/D19-100</f>
        <v>0</v>
      </c>
      <c r="G19" s="75">
        <v>43.1</v>
      </c>
      <c r="H19" s="59">
        <f>G19*100/E19-100</f>
        <v>0</v>
      </c>
    </row>
    <row r="20" spans="2:8" ht="15">
      <c r="B20" s="47" t="s">
        <v>20</v>
      </c>
      <c r="C20" s="48" t="s">
        <v>5</v>
      </c>
      <c r="D20" s="75">
        <v>31</v>
      </c>
      <c r="E20" s="75">
        <v>31</v>
      </c>
      <c r="F20" s="59">
        <f>E20*100/D20-100</f>
        <v>0</v>
      </c>
      <c r="G20" s="75">
        <v>31</v>
      </c>
      <c r="H20" s="59">
        <f>G20*100/E20-100</f>
        <v>0</v>
      </c>
    </row>
    <row r="21" spans="2:8" ht="15">
      <c r="B21" s="45" t="s">
        <v>21</v>
      </c>
      <c r="C21" s="48"/>
      <c r="D21" s="75"/>
      <c r="E21" s="75"/>
      <c r="F21" s="59"/>
      <c r="G21" s="75"/>
      <c r="H21" s="59"/>
    </row>
    <row r="22" spans="2:8" ht="15">
      <c r="B22" s="47" t="s">
        <v>22</v>
      </c>
      <c r="C22" s="48"/>
      <c r="D22" s="75" t="s">
        <v>101</v>
      </c>
      <c r="E22" s="75" t="s">
        <v>101</v>
      </c>
      <c r="F22" s="59"/>
      <c r="G22" s="75" t="s">
        <v>101</v>
      </c>
      <c r="H22" s="59"/>
    </row>
    <row r="23" spans="2:8" ht="15">
      <c r="B23" s="49" t="s">
        <v>154</v>
      </c>
      <c r="C23" s="48" t="s">
        <v>24</v>
      </c>
      <c r="D23" s="75">
        <v>12.6</v>
      </c>
      <c r="E23" s="81" t="s">
        <v>102</v>
      </c>
      <c r="F23" s="59"/>
      <c r="G23" s="81" t="s">
        <v>102</v>
      </c>
      <c r="H23" s="59"/>
    </row>
    <row r="24" spans="2:8" ht="15">
      <c r="B24" s="47" t="s">
        <v>27</v>
      </c>
      <c r="C24" s="48" t="s">
        <v>24</v>
      </c>
      <c r="D24" s="75" t="s">
        <v>101</v>
      </c>
      <c r="E24" s="75" t="s">
        <v>101</v>
      </c>
      <c r="F24" s="59"/>
      <c r="G24" s="75" t="s">
        <v>101</v>
      </c>
      <c r="H24" s="59"/>
    </row>
    <row r="25" spans="2:8" ht="15">
      <c r="B25" s="47" t="s">
        <v>31</v>
      </c>
      <c r="C25" s="48" t="s">
        <v>5</v>
      </c>
      <c r="D25" s="75" t="s">
        <v>101</v>
      </c>
      <c r="E25" s="75" t="s">
        <v>101</v>
      </c>
      <c r="F25" s="59"/>
      <c r="G25" s="75" t="s">
        <v>101</v>
      </c>
      <c r="H25" s="59"/>
    </row>
    <row r="26" spans="2:8" ht="15">
      <c r="B26" s="47" t="s">
        <v>35</v>
      </c>
      <c r="C26" s="48"/>
      <c r="D26" s="75"/>
      <c r="E26" s="75"/>
      <c r="F26" s="59"/>
      <c r="G26" s="75"/>
      <c r="H26" s="59"/>
    </row>
    <row r="27" spans="2:8" ht="15">
      <c r="B27" s="49" t="s">
        <v>155</v>
      </c>
      <c r="C27" s="48" t="s">
        <v>5</v>
      </c>
      <c r="D27" s="75">
        <v>66.8</v>
      </c>
      <c r="E27" s="75" t="s">
        <v>101</v>
      </c>
      <c r="F27" s="59"/>
      <c r="G27" s="75" t="s">
        <v>101</v>
      </c>
      <c r="H27" s="59"/>
    </row>
    <row r="28" spans="2:8" ht="15">
      <c r="B28" s="49" t="s">
        <v>156</v>
      </c>
      <c r="C28" s="48" t="s">
        <v>5</v>
      </c>
      <c r="D28" s="75">
        <v>95</v>
      </c>
      <c r="E28" s="75">
        <v>95</v>
      </c>
      <c r="F28" s="59">
        <f>E28*100/D28-100</f>
        <v>0</v>
      </c>
      <c r="G28" s="75">
        <v>95</v>
      </c>
      <c r="H28" s="59">
        <f>G28*100/E28-100</f>
        <v>0</v>
      </c>
    </row>
    <row r="29" spans="2:8" ht="15">
      <c r="B29" s="47" t="s">
        <v>41</v>
      </c>
      <c r="C29" s="48" t="s">
        <v>5</v>
      </c>
      <c r="D29" s="75"/>
      <c r="E29" s="75" t="s">
        <v>101</v>
      </c>
      <c r="F29" s="59"/>
      <c r="G29" s="75" t="s">
        <v>101</v>
      </c>
      <c r="H29" s="59"/>
    </row>
    <row r="30" spans="2:8" ht="15">
      <c r="B30" s="53" t="s">
        <v>45</v>
      </c>
      <c r="C30" s="48"/>
      <c r="D30" s="75"/>
      <c r="E30" s="75"/>
      <c r="F30" s="59"/>
      <c r="G30" s="75"/>
      <c r="H30" s="59"/>
    </row>
    <row r="31" spans="2:8" ht="15">
      <c r="B31" s="54" t="s">
        <v>46</v>
      </c>
      <c r="C31" s="48"/>
      <c r="D31" s="75"/>
      <c r="E31" s="75"/>
      <c r="F31" s="59"/>
      <c r="G31" s="75"/>
      <c r="H31" s="59"/>
    </row>
    <row r="32" spans="2:8" ht="15">
      <c r="B32" s="54" t="s">
        <v>157</v>
      </c>
      <c r="C32" s="48" t="s">
        <v>5</v>
      </c>
      <c r="D32" s="75">
        <v>10</v>
      </c>
      <c r="E32" s="75">
        <v>10</v>
      </c>
      <c r="F32" s="59">
        <f>E32*100/D32-100</f>
        <v>0</v>
      </c>
      <c r="G32" s="75">
        <v>10</v>
      </c>
      <c r="H32" s="59">
        <f>G32*100/E32-100</f>
        <v>0</v>
      </c>
    </row>
    <row r="33" spans="2:8" ht="15">
      <c r="B33" s="45" t="s">
        <v>50</v>
      </c>
      <c r="C33" s="48"/>
      <c r="D33" s="75"/>
      <c r="E33" s="75"/>
      <c r="F33" s="59"/>
      <c r="G33" s="75"/>
      <c r="H33" s="59"/>
    </row>
    <row r="34" spans="2:8" ht="15">
      <c r="B34" s="47" t="s">
        <v>51</v>
      </c>
      <c r="C34" s="48"/>
      <c r="D34" s="75"/>
      <c r="E34" s="75"/>
      <c r="F34" s="59"/>
      <c r="G34" s="75"/>
      <c r="H34" s="59"/>
    </row>
    <row r="35" spans="2:8" ht="30">
      <c r="B35" s="47" t="s">
        <v>55</v>
      </c>
      <c r="C35" s="48"/>
      <c r="D35" s="75"/>
      <c r="E35" s="75"/>
      <c r="F35" s="59"/>
      <c r="G35" s="75"/>
      <c r="H35" s="59"/>
    </row>
    <row r="36" spans="2:8" ht="15">
      <c r="B36" s="47" t="s">
        <v>158</v>
      </c>
      <c r="C36" s="48" t="s">
        <v>5</v>
      </c>
      <c r="D36" s="75">
        <v>25</v>
      </c>
      <c r="E36" s="75">
        <v>25</v>
      </c>
      <c r="F36" s="59">
        <f>E36*100/D36-100</f>
        <v>0</v>
      </c>
      <c r="G36" s="75">
        <v>29</v>
      </c>
      <c r="H36" s="59">
        <f>G36*100/E36-100</f>
        <v>16</v>
      </c>
    </row>
    <row r="37" spans="2:8" ht="15">
      <c r="B37" s="47" t="s">
        <v>137</v>
      </c>
      <c r="C37" s="48" t="s">
        <v>5</v>
      </c>
      <c r="D37" s="75">
        <v>29</v>
      </c>
      <c r="E37" s="75">
        <v>29</v>
      </c>
      <c r="F37" s="59">
        <f>E37*100/D37-100</f>
        <v>0</v>
      </c>
      <c r="G37" s="75">
        <v>28</v>
      </c>
      <c r="H37" s="59">
        <f>G37*100/E37-100</f>
        <v>-3.448275862068968</v>
      </c>
    </row>
    <row r="38" spans="2:8" ht="15">
      <c r="B38" s="76" t="s">
        <v>159</v>
      </c>
      <c r="C38" s="77" t="s">
        <v>5</v>
      </c>
      <c r="D38" s="81">
        <v>28</v>
      </c>
      <c r="E38" s="81">
        <v>28</v>
      </c>
      <c r="F38" s="59">
        <f>E38*100/D38-100</f>
        <v>0</v>
      </c>
      <c r="G38" s="81">
        <v>26</v>
      </c>
      <c r="H38" s="59">
        <f>G38*100/E38-100</f>
        <v>-7.142857142857139</v>
      </c>
    </row>
    <row r="39" spans="2:8" ht="15">
      <c r="B39" s="47" t="s">
        <v>61</v>
      </c>
      <c r="C39" s="48"/>
      <c r="D39" s="75"/>
      <c r="E39" s="75"/>
      <c r="F39" s="59"/>
      <c r="G39" s="75"/>
      <c r="H39" s="59"/>
    </row>
    <row r="40" spans="2:8" ht="30">
      <c r="B40" s="78" t="s">
        <v>160</v>
      </c>
      <c r="C40" s="48" t="s">
        <v>5</v>
      </c>
      <c r="D40" s="75" t="s">
        <v>122</v>
      </c>
      <c r="E40" s="75" t="s">
        <v>122</v>
      </c>
      <c r="F40" s="59"/>
      <c r="G40" s="75" t="s">
        <v>122</v>
      </c>
      <c r="H40" s="59"/>
    </row>
    <row r="41" spans="2:8" ht="15">
      <c r="B41" s="78" t="s">
        <v>140</v>
      </c>
      <c r="C41" s="79" t="s">
        <v>5</v>
      </c>
      <c r="D41" s="75" t="s">
        <v>122</v>
      </c>
      <c r="E41" s="75">
        <v>27.8</v>
      </c>
      <c r="F41" s="59"/>
      <c r="G41" s="75">
        <v>27.8</v>
      </c>
      <c r="H41" s="59">
        <f>G41*100/E41-100</f>
        <v>0</v>
      </c>
    </row>
    <row r="42" spans="2:8" ht="15">
      <c r="B42" s="78"/>
      <c r="C42" s="48"/>
      <c r="D42" s="75"/>
      <c r="E42" s="75"/>
      <c r="F42" s="59"/>
      <c r="G42" s="75"/>
      <c r="H42" s="59"/>
    </row>
    <row r="43" spans="2:8" ht="15">
      <c r="B43" s="55" t="s">
        <v>66</v>
      </c>
      <c r="C43" s="48"/>
      <c r="D43" s="75"/>
      <c r="E43" s="75"/>
      <c r="F43" s="59"/>
      <c r="G43" s="75"/>
      <c r="H43" s="59"/>
    </row>
    <row r="44" spans="2:8" ht="15">
      <c r="B44" s="47" t="s">
        <v>67</v>
      </c>
      <c r="C44" s="48"/>
      <c r="D44" s="75" t="s">
        <v>122</v>
      </c>
      <c r="E44" s="75" t="s">
        <v>122</v>
      </c>
      <c r="F44" s="59"/>
      <c r="G44" s="75" t="s">
        <v>122</v>
      </c>
      <c r="H44" s="59"/>
    </row>
    <row r="45" spans="2:8" ht="15">
      <c r="B45" s="47" t="s">
        <v>68</v>
      </c>
      <c r="C45" s="48" t="s">
        <v>24</v>
      </c>
      <c r="D45" s="75">
        <v>7.7</v>
      </c>
      <c r="E45" s="75">
        <v>7.7</v>
      </c>
      <c r="F45" s="59">
        <f>E45*100/D45-100</f>
        <v>0</v>
      </c>
      <c r="G45" s="75">
        <v>7.7</v>
      </c>
      <c r="H45" s="59">
        <f>G45*100/E45-100</f>
        <v>0</v>
      </c>
    </row>
    <row r="46" spans="2:8" ht="15">
      <c r="B46" s="51" t="s">
        <v>69</v>
      </c>
      <c r="C46" s="50" t="s">
        <v>142</v>
      </c>
      <c r="D46" s="75">
        <v>9.1</v>
      </c>
      <c r="E46" s="75">
        <v>9.1</v>
      </c>
      <c r="F46" s="59">
        <f>E46*100/D46-100</f>
        <v>0</v>
      </c>
      <c r="G46" s="75" t="s">
        <v>102</v>
      </c>
      <c r="H46" s="59"/>
    </row>
    <row r="47" spans="2:8" ht="15">
      <c r="B47" s="47" t="s">
        <v>75</v>
      </c>
      <c r="C47" s="50" t="s">
        <v>161</v>
      </c>
      <c r="D47" s="75" t="s">
        <v>101</v>
      </c>
      <c r="E47" s="75" t="s">
        <v>101</v>
      </c>
      <c r="F47" s="59"/>
      <c r="G47" s="75" t="s">
        <v>101</v>
      </c>
      <c r="H47" s="59"/>
    </row>
    <row r="48" spans="2:8" ht="30">
      <c r="B48" s="76" t="s">
        <v>162</v>
      </c>
      <c r="C48" s="77" t="s">
        <v>24</v>
      </c>
      <c r="D48" s="81">
        <v>5.2</v>
      </c>
      <c r="E48" s="81">
        <v>5.2</v>
      </c>
      <c r="F48" s="59">
        <f>E48*100/D48-100</f>
        <v>0</v>
      </c>
      <c r="G48" s="81" t="s">
        <v>102</v>
      </c>
      <c r="H48" s="59"/>
    </row>
    <row r="49" spans="2:8" ht="28.5">
      <c r="B49" s="55" t="s">
        <v>82</v>
      </c>
      <c r="C49" s="52"/>
      <c r="D49" s="81"/>
      <c r="E49" s="81"/>
      <c r="F49" s="59"/>
      <c r="G49" s="81"/>
      <c r="H49" s="59"/>
    </row>
    <row r="50" spans="2:8" ht="30">
      <c r="B50" s="51" t="s">
        <v>147</v>
      </c>
      <c r="C50" s="52" t="s">
        <v>84</v>
      </c>
      <c r="D50" s="81">
        <v>2.5</v>
      </c>
      <c r="E50" s="81">
        <v>2.5</v>
      </c>
      <c r="F50" s="59">
        <f>E50*100/D50-100</f>
        <v>0</v>
      </c>
      <c r="G50" s="81">
        <v>2.5</v>
      </c>
      <c r="H50" s="59">
        <f>G50*100/E50-100</f>
        <v>0</v>
      </c>
    </row>
    <row r="51" spans="2:8" ht="15">
      <c r="B51" s="80"/>
      <c r="C51" s="68"/>
      <c r="D51" s="69"/>
      <c r="E51" s="69"/>
      <c r="F51" s="69"/>
      <c r="G51" s="69"/>
      <c r="H51" s="69"/>
    </row>
    <row r="52" spans="2:8" ht="15">
      <c r="B52" s="67"/>
      <c r="C52" s="68"/>
      <c r="D52" s="69"/>
      <c r="E52" s="69"/>
      <c r="F52" s="69"/>
      <c r="G52" s="69"/>
      <c r="H52" s="69"/>
    </row>
    <row r="53" spans="2:8" ht="15">
      <c r="B53" s="67"/>
      <c r="C53" s="68"/>
      <c r="D53" s="69"/>
      <c r="E53" s="69"/>
      <c r="F53" s="69"/>
      <c r="G53" s="69"/>
      <c r="H53" s="69"/>
    </row>
    <row r="54" spans="2:8" ht="15">
      <c r="B54" s="70"/>
      <c r="C54" s="68"/>
      <c r="D54" s="69"/>
      <c r="E54" s="69"/>
      <c r="F54" s="69"/>
      <c r="G54" s="69"/>
      <c r="H54" s="69"/>
    </row>
    <row r="55" spans="2:8" ht="15">
      <c r="B55" s="67"/>
      <c r="C55" s="68"/>
      <c r="D55" s="69"/>
      <c r="E55" s="69"/>
      <c r="F55" s="69"/>
      <c r="G55" s="69"/>
      <c r="H55" s="69"/>
    </row>
    <row r="56" spans="2:8" ht="15">
      <c r="B56" s="67"/>
      <c r="C56" s="68"/>
      <c r="D56" s="69"/>
      <c r="E56" s="69"/>
      <c r="F56" s="69"/>
      <c r="G56" s="69"/>
      <c r="H56" s="69"/>
    </row>
    <row r="57" spans="2:8" ht="15">
      <c r="B57" s="67"/>
      <c r="C57" s="68"/>
      <c r="D57" s="69"/>
      <c r="E57" s="69"/>
      <c r="F57" s="69"/>
      <c r="G57" s="69"/>
      <c r="H57" s="69"/>
    </row>
    <row r="58" spans="2:8" ht="15">
      <c r="B58" s="67"/>
      <c r="C58" s="68"/>
      <c r="D58" s="69"/>
      <c r="E58" s="69"/>
      <c r="F58" s="69"/>
      <c r="G58" s="69"/>
      <c r="H58" s="69"/>
    </row>
    <row r="59" spans="2:8" ht="15">
      <c r="B59" s="67"/>
      <c r="C59" s="68"/>
      <c r="D59" s="69"/>
      <c r="E59" s="69"/>
      <c r="F59" s="69"/>
      <c r="G59" s="69"/>
      <c r="H59" s="69"/>
    </row>
    <row r="60" spans="2:8" ht="15">
      <c r="B60" s="67"/>
      <c r="C60" s="68"/>
      <c r="D60" s="69"/>
      <c r="E60" s="69"/>
      <c r="F60" s="69"/>
      <c r="G60" s="69"/>
      <c r="H60" s="69"/>
    </row>
    <row r="61" spans="2:8" ht="15">
      <c r="B61" s="67"/>
      <c r="C61" s="68"/>
      <c r="D61" s="69"/>
      <c r="E61" s="69"/>
      <c r="F61" s="69"/>
      <c r="G61" s="69"/>
      <c r="H61" s="69"/>
    </row>
    <row r="62" spans="2:8" ht="15">
      <c r="B62" s="67"/>
      <c r="C62" s="68"/>
      <c r="D62" s="69"/>
      <c r="E62" s="69"/>
      <c r="F62" s="69"/>
      <c r="G62" s="69"/>
      <c r="H62" s="69"/>
    </row>
    <row r="63" spans="2:8" ht="15">
      <c r="B63" s="67"/>
      <c r="C63" s="68"/>
      <c r="D63" s="69"/>
      <c r="E63" s="69"/>
      <c r="F63" s="69"/>
      <c r="G63" s="69"/>
      <c r="H63" s="69"/>
    </row>
    <row r="64" spans="2:8" ht="15">
      <c r="B64" s="67"/>
      <c r="C64" s="68"/>
      <c r="D64" s="69"/>
      <c r="E64" s="69"/>
      <c r="F64" s="69"/>
      <c r="G64" s="69"/>
      <c r="H64" s="69"/>
    </row>
    <row r="65" spans="2:8" ht="15">
      <c r="B65" s="67"/>
      <c r="C65" s="68"/>
      <c r="D65" s="69"/>
      <c r="E65" s="69"/>
      <c r="F65" s="69"/>
      <c r="G65" s="69"/>
      <c r="H65" s="69"/>
    </row>
    <row r="66" spans="2:8" ht="15">
      <c r="B66" s="67"/>
      <c r="C66" s="68"/>
      <c r="D66" s="69"/>
      <c r="E66" s="69"/>
      <c r="F66" s="69"/>
      <c r="G66" s="69"/>
      <c r="H66" s="69"/>
    </row>
    <row r="67" spans="2:8" ht="15">
      <c r="B67" s="67"/>
      <c r="C67" s="68"/>
      <c r="D67" s="69"/>
      <c r="E67" s="69"/>
      <c r="F67" s="69"/>
      <c r="G67" s="69"/>
      <c r="H67" s="69"/>
    </row>
    <row r="68" spans="2:8" ht="15">
      <c r="B68" s="67"/>
      <c r="C68" s="68"/>
      <c r="D68" s="69"/>
      <c r="E68" s="69"/>
      <c r="F68" s="69"/>
      <c r="G68" s="69"/>
      <c r="H68" s="69"/>
    </row>
    <row r="69" spans="2:8" ht="15">
      <c r="B69" s="67"/>
      <c r="C69" s="68"/>
      <c r="D69" s="69"/>
      <c r="E69" s="69"/>
      <c r="F69" s="69"/>
      <c r="G69" s="69"/>
      <c r="H69" s="69"/>
    </row>
    <row r="70" spans="2:8" ht="15">
      <c r="B70" s="70"/>
      <c r="C70" s="68"/>
      <c r="D70" s="69"/>
      <c r="E70" s="69"/>
      <c r="F70" s="69"/>
      <c r="G70" s="69"/>
      <c r="H70" s="69"/>
    </row>
    <row r="71" spans="2:8" ht="15">
      <c r="B71" s="67"/>
      <c r="C71" s="68"/>
      <c r="D71" s="69"/>
      <c r="E71" s="69"/>
      <c r="F71" s="69"/>
      <c r="G71" s="69"/>
      <c r="H71" s="69"/>
    </row>
    <row r="72" spans="2:8" ht="15">
      <c r="B72" s="67"/>
      <c r="C72" s="68"/>
      <c r="D72" s="69"/>
      <c r="E72" s="69"/>
      <c r="F72" s="69"/>
      <c r="G72" s="69"/>
      <c r="H72" s="69"/>
    </row>
    <row r="73" spans="2:8" ht="15">
      <c r="B73" s="71"/>
      <c r="C73" s="68"/>
      <c r="D73" s="69"/>
      <c r="E73" s="69"/>
      <c r="F73" s="69"/>
      <c r="G73" s="69"/>
      <c r="H73" s="69"/>
    </row>
    <row r="74" spans="2:8" ht="15">
      <c r="B74" s="71"/>
      <c r="C74" s="68"/>
      <c r="D74" s="69"/>
      <c r="E74" s="69"/>
      <c r="F74" s="69"/>
      <c r="G74" s="69"/>
      <c r="H74" s="69"/>
    </row>
    <row r="75" spans="2:8" ht="15">
      <c r="B75" s="67"/>
      <c r="C75" s="68"/>
      <c r="D75" s="69"/>
      <c r="E75" s="69"/>
      <c r="F75" s="69"/>
      <c r="G75" s="69"/>
      <c r="H75" s="69"/>
    </row>
    <row r="76" spans="2:8" ht="15">
      <c r="B76" s="71"/>
      <c r="C76" s="68"/>
      <c r="D76" s="69"/>
      <c r="E76" s="69"/>
      <c r="F76" s="69"/>
      <c r="G76" s="69"/>
      <c r="H76" s="69"/>
    </row>
    <row r="77" spans="2:8" ht="15">
      <c r="B77" s="67"/>
      <c r="C77" s="68"/>
      <c r="D77" s="69"/>
      <c r="E77" s="69"/>
      <c r="F77" s="69"/>
      <c r="G77" s="69"/>
      <c r="H77" s="69"/>
    </row>
    <row r="78" spans="2:8" ht="15">
      <c r="B78" s="67"/>
      <c r="C78" s="68"/>
      <c r="D78" s="69"/>
      <c r="E78" s="69"/>
      <c r="F78" s="69"/>
      <c r="G78" s="69"/>
      <c r="H78" s="69"/>
    </row>
    <row r="79" spans="2:8" ht="15">
      <c r="B79" s="71"/>
      <c r="C79" s="72"/>
      <c r="D79" s="69"/>
      <c r="E79" s="69"/>
      <c r="F79" s="69"/>
      <c r="G79" s="69"/>
      <c r="H79" s="69"/>
    </row>
    <row r="80" spans="2:8" ht="15">
      <c r="B80" s="67"/>
      <c r="C80" s="68"/>
      <c r="D80" s="69"/>
      <c r="E80" s="69"/>
      <c r="F80" s="69"/>
      <c r="G80" s="69"/>
      <c r="H80" s="69"/>
    </row>
    <row r="81" spans="2:8" ht="15">
      <c r="B81" s="67"/>
      <c r="C81" s="68"/>
      <c r="D81" s="69"/>
      <c r="E81" s="69"/>
      <c r="F81" s="69"/>
      <c r="G81" s="69"/>
      <c r="H81" s="69"/>
    </row>
    <row r="82" spans="2:8" ht="15">
      <c r="B82" s="67"/>
      <c r="C82" s="68"/>
      <c r="D82" s="69"/>
      <c r="E82" s="69"/>
      <c r="F82" s="69"/>
      <c r="G82" s="69"/>
      <c r="H82" s="69"/>
    </row>
    <row r="83" spans="2:8" ht="15">
      <c r="B83" s="67"/>
      <c r="C83" s="68"/>
      <c r="D83" s="69"/>
      <c r="E83" s="69"/>
      <c r="F83" s="69"/>
      <c r="G83" s="69"/>
      <c r="H83" s="69"/>
    </row>
    <row r="84" spans="2:8" ht="15">
      <c r="B84" s="73"/>
      <c r="C84" s="72"/>
      <c r="D84" s="69"/>
      <c r="E84" s="69"/>
      <c r="F84" s="69"/>
      <c r="G84" s="69"/>
      <c r="H84" s="69"/>
    </row>
    <row r="85" spans="2:8" ht="15">
      <c r="B85" s="67"/>
      <c r="C85" s="68"/>
      <c r="D85" s="69"/>
      <c r="E85" s="69"/>
      <c r="F85" s="69"/>
      <c r="G85" s="69"/>
      <c r="H85" s="69"/>
    </row>
    <row r="86" spans="2:8" ht="15">
      <c r="B86" s="67"/>
      <c r="C86" s="68"/>
      <c r="D86" s="69"/>
      <c r="E86" s="69"/>
      <c r="F86" s="69"/>
      <c r="G86" s="69"/>
      <c r="H86" s="69"/>
    </row>
    <row r="87" spans="2:8" ht="15">
      <c r="B87" s="67"/>
      <c r="C87" s="68"/>
      <c r="D87" s="69"/>
      <c r="E87" s="69"/>
      <c r="F87" s="69"/>
      <c r="G87" s="69"/>
      <c r="H87" s="69"/>
    </row>
    <row r="88" spans="2:8" ht="15">
      <c r="B88" s="67"/>
      <c r="C88" s="68"/>
      <c r="D88" s="69"/>
      <c r="E88" s="69"/>
      <c r="F88" s="69"/>
      <c r="G88" s="69"/>
      <c r="H88" s="69"/>
    </row>
    <row r="89" spans="2:8" ht="15">
      <c r="B89" s="67"/>
      <c r="C89" s="68"/>
      <c r="D89" s="69"/>
      <c r="E89" s="69"/>
      <c r="F89" s="69"/>
      <c r="G89" s="69"/>
      <c r="H89" s="69"/>
    </row>
    <row r="90" spans="2:8" ht="15">
      <c r="B90" s="67"/>
      <c r="C90" s="68"/>
      <c r="D90" s="69"/>
      <c r="E90" s="69"/>
      <c r="F90" s="69"/>
      <c r="G90" s="69"/>
      <c r="H90" s="69"/>
    </row>
    <row r="91" spans="2:8" ht="15">
      <c r="B91" s="67"/>
      <c r="C91" s="68"/>
      <c r="D91" s="69"/>
      <c r="E91" s="69"/>
      <c r="F91" s="69"/>
      <c r="G91" s="69"/>
      <c r="H91" s="69"/>
    </row>
    <row r="92" spans="2:8" ht="15">
      <c r="B92" s="67"/>
      <c r="C92" s="68"/>
      <c r="D92" s="69"/>
      <c r="E92" s="69"/>
      <c r="F92" s="69"/>
      <c r="G92" s="69"/>
      <c r="H92" s="69"/>
    </row>
    <row r="93" spans="2:8" ht="15">
      <c r="B93" s="67"/>
      <c r="C93" s="68"/>
      <c r="D93" s="69"/>
      <c r="E93" s="69"/>
      <c r="F93" s="69"/>
      <c r="G93" s="69"/>
      <c r="H93" s="69"/>
    </row>
  </sheetData>
  <mergeCells count="4">
    <mergeCell ref="B4:B5"/>
    <mergeCell ref="C4:C5"/>
    <mergeCell ref="B2:F2"/>
    <mergeCell ref="D4:H4"/>
  </mergeCells>
  <printOptions/>
  <pageMargins left="0.26" right="0.21" top="0.48" bottom="0.72" header="0.2" footer="0.21"/>
  <pageSetup fitToHeight="2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2"/>
  <sheetViews>
    <sheetView tabSelected="1" workbookViewId="0" topLeftCell="A1">
      <selection activeCell="B2" sqref="B2:M12"/>
    </sheetView>
  </sheetViews>
  <sheetFormatPr defaultColWidth="9.140625" defaultRowHeight="12.75"/>
  <cols>
    <col min="1" max="1" width="4.57421875" style="0" customWidth="1"/>
    <col min="2" max="2" width="31.28125" style="0" customWidth="1"/>
    <col min="3" max="3" width="11.421875" style="0" customWidth="1"/>
    <col min="4" max="4" width="14.421875" style="0" customWidth="1"/>
    <col min="5" max="5" width="12.7109375" style="0" customWidth="1"/>
    <col min="6" max="8" width="12.8515625" style="0" customWidth="1"/>
    <col min="9" max="9" width="15.28125" style="0" customWidth="1"/>
    <col min="10" max="13" width="13.421875" style="0" customWidth="1"/>
  </cols>
  <sheetData>
    <row r="2" spans="2:20" s="1" customFormat="1" ht="29.25" customHeight="1">
      <c r="B2" s="95" t="s">
        <v>121</v>
      </c>
      <c r="C2" s="95"/>
      <c r="D2" s="95"/>
      <c r="E2" s="95"/>
      <c r="F2" s="95"/>
      <c r="G2" s="95"/>
      <c r="H2" s="95"/>
      <c r="I2" s="95"/>
      <c r="J2" s="95"/>
      <c r="K2" s="95"/>
      <c r="L2" s="60"/>
      <c r="M2" s="60"/>
      <c r="N2" s="42"/>
      <c r="O2" s="42"/>
      <c r="P2" s="42"/>
      <c r="Q2" s="42"/>
      <c r="R2" s="42"/>
      <c r="S2" s="39"/>
      <c r="T2" s="39"/>
    </row>
    <row r="3" spans="2:4" ht="15">
      <c r="B3" s="16"/>
      <c r="C3" s="11"/>
      <c r="D3" s="14"/>
    </row>
    <row r="4" spans="2:13" ht="15" customHeight="1">
      <c r="B4" s="23"/>
      <c r="C4" s="116" t="s">
        <v>1</v>
      </c>
      <c r="D4" s="103" t="s">
        <v>105</v>
      </c>
      <c r="E4" s="104"/>
      <c r="F4" s="104"/>
      <c r="G4" s="104"/>
      <c r="H4" s="105"/>
      <c r="I4" s="103" t="s">
        <v>107</v>
      </c>
      <c r="J4" s="104"/>
      <c r="K4" s="104"/>
      <c r="L4" s="104"/>
      <c r="M4" s="105"/>
    </row>
    <row r="5" spans="2:13" ht="91.5" customHeight="1">
      <c r="B5" s="24"/>
      <c r="C5" s="114"/>
      <c r="D5" s="7" t="s">
        <v>117</v>
      </c>
      <c r="E5" s="7" t="s">
        <v>120</v>
      </c>
      <c r="F5" s="7" t="s">
        <v>109</v>
      </c>
      <c r="G5" s="7" t="s">
        <v>163</v>
      </c>
      <c r="H5" s="7" t="s">
        <v>109</v>
      </c>
      <c r="I5" s="7" t="s">
        <v>117</v>
      </c>
      <c r="J5" s="7" t="s">
        <v>120</v>
      </c>
      <c r="K5" s="7" t="s">
        <v>109</v>
      </c>
      <c r="L5" s="7" t="s">
        <v>163</v>
      </c>
      <c r="M5" s="7" t="s">
        <v>109</v>
      </c>
    </row>
    <row r="6" spans="2:13" ht="15">
      <c r="B6" s="25" t="s">
        <v>92</v>
      </c>
      <c r="C6" s="26"/>
      <c r="D6" s="37"/>
      <c r="E6" s="89"/>
      <c r="F6" s="89"/>
      <c r="G6" s="89"/>
      <c r="H6" s="89"/>
      <c r="I6" s="89"/>
      <c r="J6" s="89"/>
      <c r="K6" s="89"/>
      <c r="L6" s="89"/>
      <c r="M6" s="89"/>
    </row>
    <row r="7" spans="2:13" ht="15">
      <c r="B7" s="5" t="s">
        <v>93</v>
      </c>
      <c r="C7" s="6"/>
      <c r="D7" s="37"/>
      <c r="E7" s="89"/>
      <c r="F7" s="89"/>
      <c r="G7" s="89"/>
      <c r="H7" s="89"/>
      <c r="I7" s="89"/>
      <c r="J7" s="89"/>
      <c r="K7" s="89"/>
      <c r="L7" s="89"/>
      <c r="M7" s="89"/>
    </row>
    <row r="8" spans="2:13" ht="30">
      <c r="B8" s="5" t="s">
        <v>94</v>
      </c>
      <c r="C8" s="22" t="s">
        <v>24</v>
      </c>
      <c r="D8" s="82">
        <v>9.7</v>
      </c>
      <c r="E8" s="82">
        <v>9.7</v>
      </c>
      <c r="F8" s="34">
        <f>E8*100/D8-100</f>
        <v>0</v>
      </c>
      <c r="G8" s="94">
        <v>9.7</v>
      </c>
      <c r="H8" s="34">
        <f>G8*100/E8-100</f>
        <v>0</v>
      </c>
      <c r="I8" s="81">
        <v>12.45</v>
      </c>
      <c r="J8" s="81">
        <v>12.45</v>
      </c>
      <c r="K8" s="41">
        <f>J8*100/I8-100</f>
        <v>0</v>
      </c>
      <c r="L8" s="81">
        <v>9.9</v>
      </c>
      <c r="M8" s="41">
        <f>L8*100/J8-100</f>
        <v>-20.481927710843365</v>
      </c>
    </row>
    <row r="9" spans="2:13" ht="30">
      <c r="B9" s="5" t="s">
        <v>95</v>
      </c>
      <c r="C9" s="22" t="s">
        <v>24</v>
      </c>
      <c r="D9" s="82">
        <v>9.9</v>
      </c>
      <c r="E9" s="82">
        <v>9.9</v>
      </c>
      <c r="F9" s="34">
        <f>E9*100/D9-100</f>
        <v>0</v>
      </c>
      <c r="G9" s="94">
        <v>9.9</v>
      </c>
      <c r="H9" s="34">
        <f>G9*100/E9-100</f>
        <v>0</v>
      </c>
      <c r="I9" s="81">
        <v>12.8</v>
      </c>
      <c r="J9" s="81">
        <v>12.8</v>
      </c>
      <c r="K9" s="41">
        <f>J9*100/I9-100</f>
        <v>0</v>
      </c>
      <c r="L9" s="81">
        <v>10.25</v>
      </c>
      <c r="M9" s="41">
        <f>L9*100/J9-100</f>
        <v>-19.921875</v>
      </c>
    </row>
    <row r="10" spans="2:13" ht="15">
      <c r="B10" s="15" t="s">
        <v>97</v>
      </c>
      <c r="C10" s="22"/>
      <c r="D10" s="82"/>
      <c r="E10" s="82"/>
      <c r="F10" s="34"/>
      <c r="G10" s="94"/>
      <c r="H10" s="34"/>
      <c r="I10" s="81"/>
      <c r="J10" s="81"/>
      <c r="K10" s="41"/>
      <c r="L10" s="81"/>
      <c r="M10" s="41"/>
    </row>
    <row r="11" spans="2:13" ht="15">
      <c r="B11" s="5" t="s">
        <v>115</v>
      </c>
      <c r="C11" s="22" t="s">
        <v>24</v>
      </c>
      <c r="D11" s="82">
        <v>8.1</v>
      </c>
      <c r="E11" s="82">
        <v>8.1</v>
      </c>
      <c r="F11" s="34">
        <f>E11*100/D11-100</f>
        <v>0</v>
      </c>
      <c r="G11" s="94">
        <v>8.1</v>
      </c>
      <c r="H11" s="34">
        <f>G11*100/E11-100</f>
        <v>0</v>
      </c>
      <c r="I11" s="81" t="s">
        <v>101</v>
      </c>
      <c r="J11" s="81" t="s">
        <v>101</v>
      </c>
      <c r="K11" s="41"/>
      <c r="L11" s="81" t="s">
        <v>101</v>
      </c>
      <c r="M11" s="41"/>
    </row>
    <row r="12" spans="2:13" ht="15">
      <c r="B12" s="32" t="s">
        <v>114</v>
      </c>
      <c r="C12" s="22" t="s">
        <v>24</v>
      </c>
      <c r="D12" s="82" t="s">
        <v>101</v>
      </c>
      <c r="E12" s="82" t="s">
        <v>101</v>
      </c>
      <c r="F12" s="34"/>
      <c r="G12" s="94" t="s">
        <v>101</v>
      </c>
      <c r="H12" s="34"/>
      <c r="I12" s="81">
        <v>10.45</v>
      </c>
      <c r="J12" s="81">
        <v>10.45</v>
      </c>
      <c r="K12" s="41">
        <f>J12*100/I12-100</f>
        <v>0</v>
      </c>
      <c r="L12" s="81">
        <v>8.5</v>
      </c>
      <c r="M12" s="41">
        <f>L12*100/J12-100</f>
        <v>-18.660287081339703</v>
      </c>
    </row>
  </sheetData>
  <mergeCells count="4">
    <mergeCell ref="C4:C5"/>
    <mergeCell ref="B2:K2"/>
    <mergeCell ref="D4:H4"/>
    <mergeCell ref="I4:M4"/>
  </mergeCells>
  <printOptions/>
  <pageMargins left="0.2" right="0.2" top="1" bottom="1" header="0.5" footer="0.5"/>
  <pageSetup fitToHeight="2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root</cp:lastModifiedBy>
  <cp:lastPrinted>2016-06-17T07:53:37Z</cp:lastPrinted>
  <dcterms:created xsi:type="dcterms:W3CDTF">1996-10-08T23:32:33Z</dcterms:created>
  <dcterms:modified xsi:type="dcterms:W3CDTF">2016-06-17T07:56:55Z</dcterms:modified>
  <cp:category/>
  <cp:version/>
  <cp:contentType/>
  <cp:contentStatus/>
</cp:coreProperties>
</file>